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25" yWindow="1035" windowWidth="12240" windowHeight="7470" activeTab="0"/>
  </bookViews>
  <sheets>
    <sheet name="2006 Meter Readings" sheetId="1" r:id="rId1"/>
  </sheets>
  <definedNames>
    <definedName name="_xlnm.Print_Titles" localSheetId="0">'2006 Meter Readings'!$1:$6</definedName>
  </definedNames>
  <calcPr fullCalcOnLoad="1"/>
</workbook>
</file>

<file path=xl/sharedStrings.xml><?xml version="1.0" encoding="utf-8"?>
<sst xmlns="http://schemas.openxmlformats.org/spreadsheetml/2006/main" count="107" uniqueCount="35">
  <si>
    <t>Building Address:</t>
  </si>
  <si>
    <t>Client No:</t>
  </si>
  <si>
    <t>Meter Serial No:</t>
  </si>
  <si>
    <t>Building Owner:</t>
  </si>
  <si>
    <t>Sewer Surcharge Rebate Program</t>
  </si>
  <si>
    <t>All yellow areas must be filled in electronically and then printed.</t>
  </si>
  <si>
    <t>Licensed Professional Engineer (Stamp)</t>
  </si>
  <si>
    <t>Monthly
Meter 
Reading 
Date
(mm/dd/yy)</t>
  </si>
  <si>
    <t>Days</t>
  </si>
  <si>
    <t>City of Toronto - Water Purchased</t>
  </si>
  <si>
    <t>Account No:</t>
  </si>
  <si>
    <t>Serial No:</t>
  </si>
  <si>
    <t>Large Dial Meter Readings</t>
  </si>
  <si>
    <t>Consumption</t>
  </si>
  <si>
    <t>State Units</t>
  </si>
  <si>
    <t>Totals</t>
  </si>
  <si>
    <t>Water Use</t>
  </si>
  <si>
    <t>Make Up Water</t>
  </si>
  <si>
    <t>Blowdown Water</t>
  </si>
  <si>
    <t>Evaporation</t>
  </si>
  <si>
    <t>Meter
Readings</t>
  </si>
  <si>
    <t>Amount</t>
  </si>
  <si>
    <t>TOTAL</t>
  </si>
  <si>
    <r>
      <t>m</t>
    </r>
    <r>
      <rPr>
        <b/>
        <vertAlign val="superscript"/>
        <sz val="10"/>
        <rFont val="Arial Narrow"/>
        <family val="2"/>
      </rPr>
      <t>3</t>
    </r>
  </si>
  <si>
    <t>Blowdown Method:</t>
  </si>
  <si>
    <t xml:space="preserve">
Readings</t>
  </si>
  <si>
    <t>Units</t>
  </si>
  <si>
    <t>Meter Readings Form (Multiple Boilers)</t>
  </si>
  <si>
    <t>Boiler 1</t>
  </si>
  <si>
    <t>Boiler 2</t>
  </si>
  <si>
    <t>Boiler 3</t>
  </si>
  <si>
    <t xml:space="preserve">Boiler 4 </t>
  </si>
  <si>
    <t>Boiler 5</t>
  </si>
  <si>
    <t>Total Evaporation for 
all Boilers</t>
  </si>
  <si>
    <t>Boiler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</si>
</sst>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mmmm\ d\,\ yyyy"/>
    <numFmt numFmtId="174" formatCode="mmm\ d\,\ yyyy"/>
    <numFmt numFmtId="175" formatCode="000\ 000\ 00"/>
    <numFmt numFmtId="176" formatCode="000\ 000\ 0"/>
    <numFmt numFmtId="177" formatCode="&quot;Account No: &quot;General"/>
    <numFmt numFmtId="178" formatCode="&quot;Client No: &quot;General"/>
    <numFmt numFmtId="179" formatCode="&quot;Meter Serial No. &quot;000\ 000\ 0"/>
    <numFmt numFmtId="180" formatCode="General&quot; Days&quot;"/>
    <numFmt numFmtId="181" formatCode="&quot;Meter Reading on &quot;mmm\ d\,\ yyyy"/>
    <numFmt numFmtId="182" formatCode="&quot;Consumption over &quot;General&quot; Days&quot;"/>
    <numFmt numFmtId="183" formatCode="&quot;Evaporation over &quot;General&quot; Days&quot;"/>
    <numFmt numFmtId="184" formatCode="&quot;From &quot;mmmm\ d\,\ yyyy"/>
    <numFmt numFmtId="185" formatCode="&quot;to &quot;mmmm\ d\,\ yyyy"/>
    <numFmt numFmtId="186" formatCode="&quot;Water Purchased over &quot;General&quot; Days&quot;"/>
    <numFmt numFmtId="187" formatCode="mmm\ d/yy"/>
    <numFmt numFmtId="188" formatCode="#,##0&quot; m3&quot;"/>
    <numFmt numFmtId="189" formatCode="#,##0\ &quot;m3&quot;"/>
  </numFmts>
  <fonts count="56">
    <font>
      <sz val="11"/>
      <name val="Arial"/>
      <family val="0"/>
    </font>
    <font>
      <sz val="10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sz val="10"/>
      <name val="Arial Narrow"/>
      <family val="2"/>
    </font>
    <font>
      <sz val="8"/>
      <name val="Arial Narrow"/>
      <family val="2"/>
    </font>
    <font>
      <b/>
      <i/>
      <sz val="10"/>
      <name val="Arial Narrow"/>
      <family val="2"/>
    </font>
    <font>
      <b/>
      <sz val="12"/>
      <name val="Arial"/>
      <family val="2"/>
    </font>
    <font>
      <b/>
      <vertAlign val="superscript"/>
      <sz val="10"/>
      <name val="Arial Narrow"/>
      <family val="2"/>
    </font>
    <font>
      <u val="single"/>
      <sz val="11"/>
      <color indexed="12"/>
      <name val="Arial"/>
      <family val="0"/>
    </font>
    <font>
      <u val="single"/>
      <sz val="11"/>
      <color indexed="36"/>
      <name val="Arial"/>
      <family val="0"/>
    </font>
    <font>
      <sz val="11"/>
      <name val="Arial Narrow"/>
      <family val="2"/>
    </font>
    <font>
      <sz val="16"/>
      <name val="Arial Narrow"/>
      <family val="2"/>
    </font>
    <font>
      <b/>
      <i/>
      <sz val="11"/>
      <name val="Arial Narrow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 Narrow"/>
      <family val="2"/>
    </font>
    <font>
      <b/>
      <sz val="11"/>
      <name val="Arial Narrow"/>
      <family val="2"/>
    </font>
    <font>
      <sz val="12"/>
      <name val="Arial Narrow"/>
      <family val="2"/>
    </font>
    <font>
      <sz val="12"/>
      <name val="Arial"/>
      <family val="2"/>
    </font>
    <font>
      <b/>
      <sz val="11"/>
      <name val="Arial"/>
      <family val="2"/>
    </font>
    <font>
      <sz val="2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hair"/>
      <top>
        <color indexed="63"/>
      </top>
      <bottom style="thin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thin"/>
      <bottom style="medium"/>
    </border>
    <border>
      <left>
        <color indexed="63"/>
      </left>
      <right style="hair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hair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49">
    <xf numFmtId="0" fontId="0" fillId="0" borderId="0" xfId="0" applyAlignment="1">
      <alignment/>
    </xf>
    <xf numFmtId="187" fontId="11" fillId="0" borderId="0" xfId="57" applyNumberFormat="1" applyFont="1" applyAlignment="1" applyProtection="1">
      <alignment horizontal="left" vertical="center"/>
      <protection/>
    </xf>
    <xf numFmtId="0" fontId="11" fillId="0" borderId="0" xfId="57" applyFont="1" applyAlignment="1" applyProtection="1">
      <alignment vertical="center"/>
      <protection/>
    </xf>
    <xf numFmtId="0" fontId="11" fillId="0" borderId="0" xfId="57" applyFont="1" applyFill="1" applyAlignment="1" applyProtection="1">
      <alignment vertical="center"/>
      <protection/>
    </xf>
    <xf numFmtId="0" fontId="14" fillId="0" borderId="10" xfId="57" applyFont="1" applyBorder="1" applyAlignment="1" applyProtection="1">
      <alignment horizontal="center" vertical="center" wrapText="1"/>
      <protection/>
    </xf>
    <xf numFmtId="49" fontId="15" fillId="0" borderId="0" xfId="57" applyNumberFormat="1" applyFont="1" applyFill="1" applyBorder="1" applyAlignment="1" applyProtection="1">
      <alignment horizontal="left" vertical="top" wrapText="1"/>
      <protection/>
    </xf>
    <xf numFmtId="0" fontId="4" fillId="0" borderId="11" xfId="57" applyFont="1" applyBorder="1" applyAlignment="1" applyProtection="1">
      <alignment horizontal="center" vertical="center"/>
      <protection/>
    </xf>
    <xf numFmtId="0" fontId="4" fillId="0" borderId="12" xfId="57" applyFont="1" applyBorder="1" applyAlignment="1" applyProtection="1">
      <alignment horizontal="center" vertical="center"/>
      <protection/>
    </xf>
    <xf numFmtId="0" fontId="4" fillId="0" borderId="13" xfId="57" applyFont="1" applyBorder="1" applyAlignment="1" applyProtection="1">
      <alignment horizontal="center" vertical="center"/>
      <protection/>
    </xf>
    <xf numFmtId="0" fontId="11" fillId="33" borderId="14" xfId="57" applyFont="1" applyFill="1" applyBorder="1" applyAlignment="1" applyProtection="1">
      <alignment horizontal="center" vertical="center"/>
      <protection locked="0"/>
    </xf>
    <xf numFmtId="0" fontId="11" fillId="33" borderId="15" xfId="57" applyFont="1" applyFill="1" applyBorder="1" applyAlignment="1" applyProtection="1">
      <alignment horizontal="center" vertical="center"/>
      <protection locked="0"/>
    </xf>
    <xf numFmtId="0" fontId="11" fillId="33" borderId="16" xfId="57" applyFont="1" applyFill="1" applyBorder="1" applyAlignment="1" applyProtection="1">
      <alignment horizontal="center" vertical="center"/>
      <protection locked="0"/>
    </xf>
    <xf numFmtId="0" fontId="2" fillId="0" borderId="10" xfId="57" applyFont="1" applyBorder="1" applyAlignment="1" applyProtection="1">
      <alignment horizontal="center" vertical="center"/>
      <protection/>
    </xf>
    <xf numFmtId="0" fontId="2" fillId="0" borderId="17" xfId="57" applyFont="1" applyBorder="1" applyAlignment="1" applyProtection="1">
      <alignment horizontal="center" vertical="center" wrapText="1"/>
      <protection/>
    </xf>
    <xf numFmtId="0" fontId="2" fillId="0" borderId="18" xfId="57" applyFont="1" applyBorder="1" applyAlignment="1" applyProtection="1">
      <alignment horizontal="center" vertical="center" wrapText="1"/>
      <protection/>
    </xf>
    <xf numFmtId="0" fontId="2" fillId="0" borderId="19" xfId="57" applyFont="1" applyBorder="1" applyAlignment="1" applyProtection="1">
      <alignment horizontal="center" vertical="center"/>
      <protection/>
    </xf>
    <xf numFmtId="0" fontId="4" fillId="0" borderId="17" xfId="57" applyFont="1" applyBorder="1" applyAlignment="1" applyProtection="1">
      <alignment horizontal="center" vertical="center" wrapText="1"/>
      <protection/>
    </xf>
    <xf numFmtId="0" fontId="2" fillId="0" borderId="18" xfId="57" applyFont="1" applyBorder="1" applyAlignment="1" applyProtection="1">
      <alignment horizontal="center" vertical="center"/>
      <protection/>
    </xf>
    <xf numFmtId="0" fontId="2" fillId="0" borderId="20" xfId="57" applyFont="1" applyBorder="1" applyAlignment="1" applyProtection="1">
      <alignment horizontal="center" vertical="center"/>
      <protection/>
    </xf>
    <xf numFmtId="0" fontId="2" fillId="0" borderId="21" xfId="57" applyFont="1" applyBorder="1" applyAlignment="1" applyProtection="1">
      <alignment horizontal="center" vertical="center" wrapText="1"/>
      <protection/>
    </xf>
    <xf numFmtId="0" fontId="2" fillId="33" borderId="22" xfId="58" applyFont="1" applyFill="1" applyBorder="1" applyAlignment="1" applyProtection="1">
      <alignment horizontal="center" vertical="center" wrapText="1"/>
      <protection locked="0"/>
    </xf>
    <xf numFmtId="0" fontId="2" fillId="0" borderId="15" xfId="57" applyFont="1" applyBorder="1" applyAlignment="1" applyProtection="1">
      <alignment horizontal="center" vertical="center" wrapText="1"/>
      <protection/>
    </xf>
    <xf numFmtId="0" fontId="2" fillId="0" borderId="10" xfId="57" applyFont="1" applyBorder="1" applyAlignment="1" applyProtection="1">
      <alignment horizontal="center" vertical="center" wrapText="1"/>
      <protection/>
    </xf>
    <xf numFmtId="174" fontId="4" fillId="33" borderId="23" xfId="57" applyNumberFormat="1" applyFont="1" applyFill="1" applyBorder="1" applyAlignment="1" applyProtection="1">
      <alignment horizontal="left" vertical="center" indent="1"/>
      <protection locked="0"/>
    </xf>
    <xf numFmtId="3" fontId="4" fillId="34" borderId="24" xfId="57" applyNumberFormat="1" applyFont="1" applyFill="1" applyBorder="1" applyAlignment="1" applyProtection="1">
      <alignment horizontal="center" vertical="center" wrapText="1"/>
      <protection/>
    </xf>
    <xf numFmtId="3" fontId="4" fillId="33" borderId="25" xfId="57" applyNumberFormat="1" applyFont="1" applyFill="1" applyBorder="1" applyAlignment="1" applyProtection="1">
      <alignment horizontal="center" vertical="center"/>
      <protection locked="0"/>
    </xf>
    <xf numFmtId="3" fontId="4" fillId="33" borderId="26" xfId="57" applyNumberFormat="1" applyFont="1" applyFill="1" applyBorder="1" applyAlignment="1" applyProtection="1">
      <alignment horizontal="center" vertical="center"/>
      <protection locked="0"/>
    </xf>
    <xf numFmtId="3" fontId="4" fillId="34" borderId="27" xfId="57" applyNumberFormat="1" applyFont="1" applyFill="1" applyBorder="1" applyAlignment="1" applyProtection="1">
      <alignment horizontal="center" vertical="center"/>
      <protection/>
    </xf>
    <xf numFmtId="49" fontId="4" fillId="0" borderId="0" xfId="57" applyNumberFormat="1" applyFont="1" applyFill="1" applyBorder="1" applyAlignment="1" applyProtection="1">
      <alignment horizontal="left" vertical="center" wrapText="1"/>
      <protection locked="0"/>
    </xf>
    <xf numFmtId="174" fontId="4" fillId="33" borderId="28" xfId="57" applyNumberFormat="1" applyFont="1" applyFill="1" applyBorder="1" applyAlignment="1" applyProtection="1">
      <alignment horizontal="left" vertical="center" indent="1"/>
      <protection locked="0"/>
    </xf>
    <xf numFmtId="3" fontId="4" fillId="0" borderId="29" xfId="57" applyNumberFormat="1" applyFont="1" applyBorder="1" applyAlignment="1" applyProtection="1">
      <alignment horizontal="center" vertical="center"/>
      <protection/>
    </xf>
    <xf numFmtId="3" fontId="4" fillId="33" borderId="30" xfId="57" applyNumberFormat="1" applyFont="1" applyFill="1" applyBorder="1" applyAlignment="1" applyProtection="1">
      <alignment horizontal="center" vertical="center"/>
      <protection locked="0"/>
    </xf>
    <xf numFmtId="3" fontId="4" fillId="33" borderId="31" xfId="57" applyNumberFormat="1" applyFont="1" applyFill="1" applyBorder="1" applyAlignment="1" applyProtection="1">
      <alignment horizontal="center" vertical="center"/>
      <protection locked="0"/>
    </xf>
    <xf numFmtId="3" fontId="4" fillId="0" borderId="32" xfId="57" applyNumberFormat="1" applyFont="1" applyBorder="1" applyAlignment="1" applyProtection="1">
      <alignment horizontal="center" vertical="center"/>
      <protection/>
    </xf>
    <xf numFmtId="3" fontId="4" fillId="33" borderId="33" xfId="57" applyNumberFormat="1" applyFont="1" applyFill="1" applyBorder="1" applyAlignment="1" applyProtection="1">
      <alignment horizontal="center" vertical="center"/>
      <protection locked="0"/>
    </xf>
    <xf numFmtId="174" fontId="4" fillId="33" borderId="34" xfId="57" applyNumberFormat="1" applyFont="1" applyFill="1" applyBorder="1" applyAlignment="1" applyProtection="1">
      <alignment horizontal="left" vertical="center" indent="1"/>
      <protection locked="0"/>
    </xf>
    <xf numFmtId="3" fontId="4" fillId="0" borderId="35" xfId="57" applyNumberFormat="1" applyFont="1" applyBorder="1" applyAlignment="1" applyProtection="1">
      <alignment horizontal="center" vertical="center"/>
      <protection/>
    </xf>
    <xf numFmtId="3" fontId="4" fillId="33" borderId="36" xfId="57" applyNumberFormat="1" applyFont="1" applyFill="1" applyBorder="1" applyAlignment="1" applyProtection="1">
      <alignment horizontal="center" vertical="center"/>
      <protection locked="0"/>
    </xf>
    <xf numFmtId="3" fontId="4" fillId="33" borderId="12" xfId="57" applyNumberFormat="1" applyFont="1" applyFill="1" applyBorder="1" applyAlignment="1" applyProtection="1">
      <alignment horizontal="center" vertical="center"/>
      <protection locked="0"/>
    </xf>
    <xf numFmtId="0" fontId="2" fillId="0" borderId="37" xfId="57" applyFont="1" applyBorder="1" applyAlignment="1" applyProtection="1">
      <alignment horizontal="center" vertical="center"/>
      <protection/>
    </xf>
    <xf numFmtId="3" fontId="2" fillId="0" borderId="38" xfId="57" applyNumberFormat="1" applyFont="1" applyBorder="1" applyAlignment="1" applyProtection="1">
      <alignment horizontal="center" vertical="center"/>
      <protection/>
    </xf>
    <xf numFmtId="3" fontId="4" fillId="34" borderId="39" xfId="57" applyNumberFormat="1" applyFont="1" applyFill="1" applyBorder="1" applyAlignment="1" applyProtection="1">
      <alignment horizontal="center" vertical="center" wrapText="1"/>
      <protection/>
    </xf>
    <xf numFmtId="0" fontId="2" fillId="34" borderId="40" xfId="57" applyFont="1" applyFill="1" applyBorder="1" applyAlignment="1" applyProtection="1">
      <alignment horizontal="center" vertical="center"/>
      <protection/>
    </xf>
    <xf numFmtId="3" fontId="2" fillId="0" borderId="41" xfId="57" applyNumberFormat="1" applyFont="1" applyBorder="1" applyAlignment="1" applyProtection="1">
      <alignment horizontal="center" vertical="center"/>
      <protection/>
    </xf>
    <xf numFmtId="3" fontId="2" fillId="0" borderId="10" xfId="57" applyNumberFormat="1" applyFont="1" applyBorder="1" applyAlignment="1" applyProtection="1">
      <alignment horizontal="center" vertical="center"/>
      <protection/>
    </xf>
    <xf numFmtId="3" fontId="16" fillId="0" borderId="0" xfId="58" applyNumberFormat="1" applyFont="1" applyBorder="1" applyAlignment="1" applyProtection="1">
      <alignment horizontal="center" vertical="center"/>
      <protection/>
    </xf>
    <xf numFmtId="188" fontId="16" fillId="0" borderId="0" xfId="58" applyNumberFormat="1" applyFont="1" applyBorder="1" applyAlignment="1" applyProtection="1">
      <alignment horizontal="center" vertical="center"/>
      <protection/>
    </xf>
    <xf numFmtId="3" fontId="17" fillId="0" borderId="0" xfId="57" applyNumberFormat="1" applyFont="1" applyBorder="1" applyAlignment="1" applyProtection="1">
      <alignment horizontal="center" vertical="center"/>
      <protection/>
    </xf>
    <xf numFmtId="0" fontId="11" fillId="0" borderId="0" xfId="57" applyFont="1" applyFill="1" applyBorder="1" applyAlignment="1" applyProtection="1">
      <alignment horizontal="center" vertical="center"/>
      <protection locked="0"/>
    </xf>
    <xf numFmtId="188" fontId="16" fillId="0" borderId="0" xfId="58" applyNumberFormat="1" applyFont="1" applyAlignment="1" applyProtection="1">
      <alignment horizontal="center" vertical="center"/>
      <protection/>
    </xf>
    <xf numFmtId="0" fontId="17" fillId="0" borderId="0" xfId="57" applyFont="1" applyAlignment="1" applyProtection="1">
      <alignment vertical="center"/>
      <protection/>
    </xf>
    <xf numFmtId="0" fontId="4" fillId="0" borderId="42" xfId="57" applyFont="1" applyBorder="1" applyAlignment="1" applyProtection="1">
      <alignment horizontal="right" vertical="center" wrapText="1"/>
      <protection/>
    </xf>
    <xf numFmtId="1" fontId="2" fillId="33" borderId="43" xfId="57" applyNumberFormat="1" applyFont="1" applyFill="1" applyBorder="1" applyAlignment="1" applyProtection="1">
      <alignment horizontal="center" vertical="center" wrapText="1"/>
      <protection locked="0"/>
    </xf>
    <xf numFmtId="0" fontId="4" fillId="0" borderId="44" xfId="57" applyFont="1" applyBorder="1" applyAlignment="1" applyProtection="1">
      <alignment horizontal="right" vertical="center" wrapText="1"/>
      <protection/>
    </xf>
    <xf numFmtId="0" fontId="2" fillId="0" borderId="36" xfId="57" applyFont="1" applyBorder="1" applyAlignment="1" applyProtection="1">
      <alignment horizontal="center" vertical="center" wrapText="1"/>
      <protection/>
    </xf>
    <xf numFmtId="0" fontId="2" fillId="0" borderId="45" xfId="57" applyFont="1" applyBorder="1" applyAlignment="1" applyProtection="1">
      <alignment horizontal="center" vertical="center" wrapText="1"/>
      <protection/>
    </xf>
    <xf numFmtId="0" fontId="4" fillId="0" borderId="46" xfId="57" applyFont="1" applyBorder="1" applyAlignment="1" applyProtection="1">
      <alignment horizontal="center" vertical="center" wrapText="1"/>
      <protection/>
    </xf>
    <xf numFmtId="0" fontId="2" fillId="0" borderId="16" xfId="57" applyFont="1" applyBorder="1" applyAlignment="1" applyProtection="1">
      <alignment horizontal="center" vertical="center" wrapText="1"/>
      <protection/>
    </xf>
    <xf numFmtId="174" fontId="4" fillId="0" borderId="23" xfId="57" applyNumberFormat="1" applyFont="1" applyFill="1" applyBorder="1" applyAlignment="1" applyProtection="1">
      <alignment horizontal="left" vertical="center" indent="1"/>
      <protection/>
    </xf>
    <xf numFmtId="3" fontId="4" fillId="33" borderId="47" xfId="57" applyNumberFormat="1" applyFont="1" applyFill="1" applyBorder="1" applyAlignment="1" applyProtection="1">
      <alignment horizontal="center" vertical="center" wrapText="1"/>
      <protection locked="0"/>
    </xf>
    <xf numFmtId="3" fontId="4" fillId="34" borderId="48" xfId="57" applyNumberFormat="1" applyFont="1" applyFill="1" applyBorder="1" applyAlignment="1" applyProtection="1">
      <alignment horizontal="center" vertical="center" wrapText="1"/>
      <protection/>
    </xf>
    <xf numFmtId="3" fontId="4" fillId="34" borderId="49" xfId="57" applyNumberFormat="1" applyFont="1" applyFill="1" applyBorder="1" applyAlignment="1" applyProtection="1">
      <alignment horizontal="center" vertical="center" wrapText="1"/>
      <protection/>
    </xf>
    <xf numFmtId="174" fontId="4" fillId="0" borderId="28" xfId="57" applyNumberFormat="1" applyFont="1" applyFill="1" applyBorder="1" applyAlignment="1" applyProtection="1">
      <alignment horizontal="left" vertical="center" indent="1"/>
      <protection/>
    </xf>
    <xf numFmtId="3" fontId="4" fillId="33" borderId="50" xfId="57" applyNumberFormat="1" applyFont="1" applyFill="1" applyBorder="1" applyAlignment="1" applyProtection="1">
      <alignment horizontal="center" vertical="center"/>
      <protection locked="0"/>
    </xf>
    <xf numFmtId="3" fontId="4" fillId="0" borderId="51" xfId="57" applyNumberFormat="1" applyFont="1" applyBorder="1" applyAlignment="1" applyProtection="1">
      <alignment horizontal="center" vertical="center"/>
      <protection/>
    </xf>
    <xf numFmtId="3" fontId="2" fillId="0" borderId="52" xfId="57" applyNumberFormat="1" applyFont="1" applyBorder="1" applyAlignment="1" applyProtection="1">
      <alignment horizontal="center" vertical="center"/>
      <protection/>
    </xf>
    <xf numFmtId="3" fontId="4" fillId="34" borderId="53" xfId="57" applyNumberFormat="1" applyFont="1" applyFill="1" applyBorder="1" applyAlignment="1" applyProtection="1">
      <alignment horizontal="center" vertical="center" wrapText="1"/>
      <protection/>
    </xf>
    <xf numFmtId="3" fontId="2" fillId="0" borderId="54" xfId="57" applyNumberFormat="1" applyFont="1" applyBorder="1" applyAlignment="1" applyProtection="1">
      <alignment horizontal="center" vertical="center"/>
      <protection/>
    </xf>
    <xf numFmtId="0" fontId="16" fillId="0" borderId="55" xfId="57" applyNumberFormat="1" applyFont="1" applyFill="1" applyBorder="1" applyAlignment="1" applyProtection="1">
      <alignment horizontal="center" vertical="center"/>
      <protection/>
    </xf>
    <xf numFmtId="0" fontId="16" fillId="0" borderId="55" xfId="57" applyFont="1" applyFill="1" applyBorder="1" applyAlignment="1" applyProtection="1">
      <alignment horizontal="center" vertical="center"/>
      <protection/>
    </xf>
    <xf numFmtId="3" fontId="18" fillId="0" borderId="55" xfId="57" applyNumberFormat="1" applyFont="1" applyFill="1" applyBorder="1" applyAlignment="1" applyProtection="1">
      <alignment horizontal="center" vertical="center" wrapText="1"/>
      <protection/>
    </xf>
    <xf numFmtId="189" fontId="16" fillId="0" borderId="55" xfId="57" applyNumberFormat="1" applyFont="1" applyFill="1" applyBorder="1" applyAlignment="1" applyProtection="1">
      <alignment horizontal="center" vertical="center"/>
      <protection/>
    </xf>
    <xf numFmtId="0" fontId="16" fillId="0" borderId="0" xfId="57" applyFont="1" applyAlignment="1" applyProtection="1">
      <alignment vertical="center"/>
      <protection/>
    </xf>
    <xf numFmtId="49" fontId="19" fillId="0" borderId="0" xfId="57" applyNumberFormat="1" applyFont="1" applyFill="1" applyBorder="1" applyAlignment="1" applyProtection="1">
      <alignment horizontal="left" vertical="top" wrapText="1"/>
      <protection/>
    </xf>
    <xf numFmtId="189" fontId="16" fillId="0" borderId="0" xfId="57" applyNumberFormat="1" applyFont="1" applyAlignment="1" applyProtection="1">
      <alignment horizontal="center" vertical="center"/>
      <protection/>
    </xf>
    <xf numFmtId="0" fontId="7" fillId="0" borderId="0" xfId="57" applyFont="1" applyAlignment="1" applyProtection="1">
      <alignment vertical="center"/>
      <protection/>
    </xf>
    <xf numFmtId="3" fontId="4" fillId="33" borderId="56" xfId="57" applyNumberFormat="1" applyFont="1" applyFill="1" applyBorder="1" applyAlignment="1" applyProtection="1">
      <alignment horizontal="center" vertical="center" wrapText="1"/>
      <protection locked="0"/>
    </xf>
    <xf numFmtId="187" fontId="20" fillId="0" borderId="57" xfId="57" applyNumberFormat="1" applyFont="1" applyBorder="1" applyAlignment="1" applyProtection="1">
      <alignment horizontal="center" vertical="center"/>
      <protection/>
    </xf>
    <xf numFmtId="3" fontId="11" fillId="0" borderId="0" xfId="57" applyNumberFormat="1" applyFont="1" applyAlignment="1" applyProtection="1">
      <alignment horizontal="center" vertical="center"/>
      <protection/>
    </xf>
    <xf numFmtId="189" fontId="1" fillId="0" borderId="58" xfId="57" applyNumberFormat="1" applyFont="1" applyFill="1" applyBorder="1" applyAlignment="1" applyProtection="1">
      <alignment horizontal="center" vertical="center"/>
      <protection/>
    </xf>
    <xf numFmtId="189" fontId="3" fillId="0" borderId="59" xfId="57" applyNumberFormat="1" applyFont="1" applyFill="1" applyBorder="1" applyAlignment="1" applyProtection="1">
      <alignment horizontal="center" vertical="center"/>
      <protection/>
    </xf>
    <xf numFmtId="174" fontId="4" fillId="0" borderId="60" xfId="57" applyNumberFormat="1" applyFont="1" applyFill="1" applyBorder="1" applyAlignment="1" applyProtection="1">
      <alignment horizontal="left" vertical="center" indent="1"/>
      <protection/>
    </xf>
    <xf numFmtId="3" fontId="4" fillId="33" borderId="61" xfId="57" applyNumberFormat="1" applyFont="1" applyFill="1" applyBorder="1" applyAlignment="1" applyProtection="1">
      <alignment horizontal="center" vertical="center" wrapText="1"/>
      <protection locked="0"/>
    </xf>
    <xf numFmtId="3" fontId="4" fillId="0" borderId="62" xfId="58" applyNumberFormat="1" applyFont="1" applyBorder="1" applyAlignment="1" applyProtection="1">
      <alignment horizontal="center" vertical="center"/>
      <protection/>
    </xf>
    <xf numFmtId="3" fontId="4" fillId="33" borderId="25" xfId="57" applyNumberFormat="1" applyFont="1" applyFill="1" applyBorder="1" applyAlignment="1" applyProtection="1">
      <alignment horizontal="center" vertical="center" wrapText="1"/>
      <protection locked="0"/>
    </xf>
    <xf numFmtId="3" fontId="4" fillId="0" borderId="63" xfId="58" applyNumberFormat="1" applyFont="1" applyBorder="1" applyAlignment="1" applyProtection="1">
      <alignment horizontal="center" vertical="center"/>
      <protection/>
    </xf>
    <xf numFmtId="0" fontId="2" fillId="33" borderId="64" xfId="58" applyFont="1" applyFill="1" applyBorder="1" applyAlignment="1" applyProtection="1">
      <alignment horizontal="center" vertical="center" wrapText="1"/>
      <protection locked="0"/>
    </xf>
    <xf numFmtId="49" fontId="15" fillId="0" borderId="0" xfId="57" applyNumberFormat="1" applyFont="1" applyFill="1" applyBorder="1" applyAlignment="1" applyProtection="1">
      <alignment vertical="top" wrapText="1"/>
      <protection/>
    </xf>
    <xf numFmtId="187" fontId="0" fillId="0" borderId="65" xfId="57" applyNumberFormat="1" applyFont="1" applyBorder="1" applyAlignment="1" applyProtection="1">
      <alignment horizontal="left" vertical="center" indent="1"/>
      <protection/>
    </xf>
    <xf numFmtId="187" fontId="0" fillId="0" borderId="0" xfId="57" applyNumberFormat="1" applyFont="1" applyBorder="1" applyAlignment="1" applyProtection="1">
      <alignment horizontal="left" vertical="center" indent="1"/>
      <protection/>
    </xf>
    <xf numFmtId="0" fontId="16" fillId="0" borderId="0" xfId="58" applyFont="1" applyAlignment="1" applyProtection="1">
      <alignment horizontal="right" vertical="center"/>
      <protection/>
    </xf>
    <xf numFmtId="187" fontId="11" fillId="0" borderId="0" xfId="57" applyNumberFormat="1" applyFont="1" applyAlignment="1" applyProtection="1">
      <alignment horizontal="left" vertical="center"/>
      <protection/>
    </xf>
    <xf numFmtId="49" fontId="6" fillId="0" borderId="0" xfId="57" applyNumberFormat="1" applyFont="1" applyFill="1" applyBorder="1" applyAlignment="1">
      <alignment horizontal="right" vertical="center"/>
      <protection/>
    </xf>
    <xf numFmtId="0" fontId="2" fillId="0" borderId="66" xfId="57" applyFont="1" applyBorder="1" applyAlignment="1" applyProtection="1">
      <alignment horizontal="center" vertical="center" wrapText="1"/>
      <protection/>
    </xf>
    <xf numFmtId="0" fontId="2" fillId="0" borderId="67" xfId="57" applyFont="1" applyBorder="1" applyAlignment="1" applyProtection="1">
      <alignment horizontal="center" vertical="center" wrapText="1"/>
      <protection/>
    </xf>
    <xf numFmtId="0" fontId="2" fillId="0" borderId="21" xfId="57" applyFont="1" applyBorder="1" applyAlignment="1" applyProtection="1">
      <alignment horizontal="center" vertical="center" wrapText="1"/>
      <protection/>
    </xf>
    <xf numFmtId="0" fontId="14" fillId="0" borderId="68" xfId="57" applyFont="1" applyBorder="1" applyAlignment="1" applyProtection="1">
      <alignment horizontal="center" vertical="center"/>
      <protection locked="0"/>
    </xf>
    <xf numFmtId="0" fontId="14" fillId="0" borderId="69" xfId="57" applyFont="1" applyBorder="1" applyAlignment="1" applyProtection="1">
      <alignment horizontal="center" vertical="center"/>
      <protection locked="0"/>
    </xf>
    <xf numFmtId="187" fontId="16" fillId="0" borderId="0" xfId="57" applyNumberFormat="1" applyFont="1" applyBorder="1" applyAlignment="1" applyProtection="1">
      <alignment horizontal="right" vertical="center" indent="1"/>
      <protection/>
    </xf>
    <xf numFmtId="0" fontId="2" fillId="0" borderId="70" xfId="57" applyFont="1" applyBorder="1" applyAlignment="1" applyProtection="1">
      <alignment horizontal="center" vertical="center" wrapText="1"/>
      <protection/>
    </xf>
    <xf numFmtId="0" fontId="2" fillId="0" borderId="71" xfId="57" applyFont="1" applyBorder="1" applyAlignment="1" applyProtection="1">
      <alignment horizontal="center" vertical="center" wrapText="1"/>
      <protection/>
    </xf>
    <xf numFmtId="0" fontId="2" fillId="0" borderId="72" xfId="57" applyFont="1" applyBorder="1" applyAlignment="1" applyProtection="1">
      <alignment horizontal="center" vertical="center" wrapText="1"/>
      <protection/>
    </xf>
    <xf numFmtId="0" fontId="16" fillId="0" borderId="55" xfId="58" applyFont="1" applyBorder="1" applyAlignment="1" applyProtection="1">
      <alignment horizontal="center" vertical="center"/>
      <protection/>
    </xf>
    <xf numFmtId="187" fontId="20" fillId="0" borderId="73" xfId="57" applyNumberFormat="1" applyFont="1" applyBorder="1" applyAlignment="1" applyProtection="1">
      <alignment horizontal="left" vertical="center" indent="1"/>
      <protection/>
    </xf>
    <xf numFmtId="187" fontId="20" fillId="0" borderId="74" xfId="57" applyNumberFormat="1" applyFont="1" applyBorder="1" applyAlignment="1" applyProtection="1">
      <alignment horizontal="left" vertical="center" indent="1"/>
      <protection/>
    </xf>
    <xf numFmtId="187" fontId="20" fillId="0" borderId="75" xfId="57" applyNumberFormat="1" applyFont="1" applyBorder="1" applyAlignment="1" applyProtection="1">
      <alignment horizontal="left" vertical="center" indent="1"/>
      <protection/>
    </xf>
    <xf numFmtId="187" fontId="20" fillId="0" borderId="76" xfId="57" applyNumberFormat="1" applyFont="1" applyBorder="1" applyAlignment="1" applyProtection="1">
      <alignment horizontal="left" vertical="center" indent="1"/>
      <protection/>
    </xf>
    <xf numFmtId="0" fontId="2" fillId="0" borderId="13" xfId="57" applyFont="1" applyBorder="1" applyAlignment="1" applyProtection="1">
      <alignment horizontal="center" vertical="center" wrapText="1"/>
      <protection/>
    </xf>
    <xf numFmtId="0" fontId="2" fillId="0" borderId="77" xfId="57" applyFont="1" applyBorder="1" applyAlignment="1" applyProtection="1">
      <alignment horizontal="center" vertical="center" wrapText="1"/>
      <protection/>
    </xf>
    <xf numFmtId="0" fontId="14" fillId="0" borderId="78" xfId="57" applyFont="1" applyBorder="1" applyAlignment="1" applyProtection="1">
      <alignment horizontal="center" vertical="center"/>
      <protection locked="0"/>
    </xf>
    <xf numFmtId="0" fontId="2" fillId="0" borderId="79" xfId="57" applyFont="1" applyBorder="1" applyAlignment="1" applyProtection="1">
      <alignment horizontal="left" vertical="center" wrapText="1" indent="1"/>
      <protection/>
    </xf>
    <xf numFmtId="0" fontId="2" fillId="0" borderId="80" xfId="57" applyFont="1" applyBorder="1" applyAlignment="1" applyProtection="1">
      <alignment horizontal="left" vertical="center" wrapText="1" indent="1"/>
      <protection/>
    </xf>
    <xf numFmtId="0" fontId="2" fillId="0" borderId="81" xfId="57" applyFont="1" applyBorder="1" applyAlignment="1" applyProtection="1">
      <alignment horizontal="left" vertical="center" wrapText="1" indent="1"/>
      <protection/>
    </xf>
    <xf numFmtId="49" fontId="6" fillId="0" borderId="82" xfId="57" applyNumberFormat="1" applyFont="1" applyBorder="1" applyAlignment="1">
      <alignment horizontal="right" vertical="center"/>
      <protection/>
    </xf>
    <xf numFmtId="49" fontId="6" fillId="0" borderId="72" xfId="57" applyNumberFormat="1" applyFont="1" applyBorder="1" applyAlignment="1">
      <alignment horizontal="right" vertical="center"/>
      <protection/>
    </xf>
    <xf numFmtId="49" fontId="6" fillId="0" borderId="83" xfId="57" applyNumberFormat="1" applyFont="1" applyBorder="1" applyAlignment="1">
      <alignment horizontal="right" vertical="center"/>
      <protection/>
    </xf>
    <xf numFmtId="49" fontId="6" fillId="0" borderId="44" xfId="57" applyNumberFormat="1" applyFont="1" applyBorder="1" applyAlignment="1">
      <alignment horizontal="right" vertical="center"/>
      <protection/>
    </xf>
    <xf numFmtId="49" fontId="11" fillId="33" borderId="76" xfId="57" applyNumberFormat="1" applyFont="1" applyFill="1" applyBorder="1" applyAlignment="1" applyProtection="1">
      <alignment horizontal="left" vertical="center"/>
      <protection locked="0"/>
    </xf>
    <xf numFmtId="49" fontId="11" fillId="33" borderId="84" xfId="57" applyNumberFormat="1" applyFont="1" applyFill="1" applyBorder="1" applyAlignment="1" applyProtection="1">
      <alignment horizontal="left" vertical="center"/>
      <protection locked="0"/>
    </xf>
    <xf numFmtId="49" fontId="11" fillId="33" borderId="85" xfId="57" applyNumberFormat="1" applyFont="1" applyFill="1" applyBorder="1" applyAlignment="1" applyProtection="1">
      <alignment horizontal="left" vertical="center"/>
      <protection locked="0"/>
    </xf>
    <xf numFmtId="0" fontId="14" fillId="0" borderId="86" xfId="57" applyFont="1" applyBorder="1" applyAlignment="1" applyProtection="1">
      <alignment horizontal="center" vertical="center" wrapText="1"/>
      <protection/>
    </xf>
    <xf numFmtId="0" fontId="14" fillId="0" borderId="55" xfId="57" applyFont="1" applyBorder="1" applyAlignment="1" applyProtection="1">
      <alignment horizontal="center" vertical="center" wrapText="1"/>
      <protection/>
    </xf>
    <xf numFmtId="0" fontId="14" fillId="0" borderId="66" xfId="57" applyFont="1" applyBorder="1" applyAlignment="1" applyProtection="1">
      <alignment horizontal="center" vertical="center" wrapText="1"/>
      <protection/>
    </xf>
    <xf numFmtId="49" fontId="6" fillId="0" borderId="87" xfId="57" applyNumberFormat="1" applyFont="1" applyBorder="1" applyAlignment="1">
      <alignment horizontal="right" vertical="center"/>
      <protection/>
    </xf>
    <xf numFmtId="49" fontId="6" fillId="0" borderId="85" xfId="57" applyNumberFormat="1" applyFont="1" applyBorder="1" applyAlignment="1">
      <alignment horizontal="right" vertical="center"/>
      <protection/>
    </xf>
    <xf numFmtId="3" fontId="12" fillId="0" borderId="74" xfId="57" applyNumberFormat="1" applyFont="1" applyBorder="1" applyAlignment="1" applyProtection="1">
      <alignment horizontal="right" vertical="center" wrapText="1"/>
      <protection/>
    </xf>
    <xf numFmtId="3" fontId="12" fillId="0" borderId="74" xfId="58" applyNumberFormat="1" applyFont="1" applyBorder="1" applyAlignment="1" applyProtection="1">
      <alignment horizontal="right" vertical="center" wrapText="1"/>
      <protection/>
    </xf>
    <xf numFmtId="187" fontId="11" fillId="0" borderId="74" xfId="57" applyNumberFormat="1" applyFont="1" applyBorder="1" applyAlignment="1" applyProtection="1">
      <alignment horizontal="left" vertical="center"/>
      <protection/>
    </xf>
    <xf numFmtId="187" fontId="21" fillId="0" borderId="75" xfId="57" applyNumberFormat="1" applyFont="1" applyBorder="1" applyAlignment="1" applyProtection="1">
      <alignment horizontal="center" vertical="center" wrapText="1"/>
      <protection/>
    </xf>
    <xf numFmtId="187" fontId="21" fillId="0" borderId="76" xfId="57" applyNumberFormat="1" applyFont="1" applyBorder="1" applyAlignment="1" applyProtection="1">
      <alignment horizontal="center" vertical="center" wrapText="1"/>
      <protection/>
    </xf>
    <xf numFmtId="187" fontId="21" fillId="0" borderId="57" xfId="57" applyNumberFormat="1" applyFont="1" applyBorder="1" applyAlignment="1" applyProtection="1">
      <alignment horizontal="center" vertical="center" wrapText="1"/>
      <protection/>
    </xf>
    <xf numFmtId="187" fontId="21" fillId="0" borderId="65" xfId="57" applyNumberFormat="1" applyFont="1" applyBorder="1" applyAlignment="1" applyProtection="1">
      <alignment horizontal="center" vertical="center" wrapText="1"/>
      <protection/>
    </xf>
    <xf numFmtId="187" fontId="21" fillId="0" borderId="0" xfId="57" applyNumberFormat="1" applyFont="1" applyBorder="1" applyAlignment="1" applyProtection="1">
      <alignment horizontal="center" vertical="center" wrapText="1"/>
      <protection/>
    </xf>
    <xf numFmtId="187" fontId="21" fillId="0" borderId="58" xfId="57" applyNumberFormat="1" applyFont="1" applyBorder="1" applyAlignment="1" applyProtection="1">
      <alignment horizontal="center" vertical="center" wrapText="1"/>
      <protection/>
    </xf>
    <xf numFmtId="187" fontId="21" fillId="0" borderId="73" xfId="57" applyNumberFormat="1" applyFont="1" applyBorder="1" applyAlignment="1" applyProtection="1">
      <alignment horizontal="center" vertical="center" wrapText="1"/>
      <protection/>
    </xf>
    <xf numFmtId="187" fontId="21" fillId="0" borderId="74" xfId="57" applyNumberFormat="1" applyFont="1" applyBorder="1" applyAlignment="1" applyProtection="1">
      <alignment horizontal="center" vertical="center" wrapText="1"/>
      <protection/>
    </xf>
    <xf numFmtId="187" fontId="21" fillId="0" borderId="59" xfId="57" applyNumberFormat="1" applyFont="1" applyBorder="1" applyAlignment="1" applyProtection="1">
      <alignment horizontal="center" vertical="center" wrapText="1"/>
      <protection/>
    </xf>
    <xf numFmtId="0" fontId="5" fillId="0" borderId="75" xfId="58" applyFont="1" applyBorder="1" applyAlignment="1" applyProtection="1">
      <alignment horizontal="center" vertical="top"/>
      <protection/>
    </xf>
    <xf numFmtId="0" fontId="5" fillId="0" borderId="57" xfId="58" applyFont="1" applyBorder="1" applyAlignment="1" applyProtection="1">
      <alignment horizontal="center" vertical="top"/>
      <protection/>
    </xf>
    <xf numFmtId="0" fontId="5" fillId="0" borderId="65" xfId="58" applyFont="1" applyBorder="1" applyAlignment="1" applyProtection="1">
      <alignment horizontal="center" vertical="top"/>
      <protection/>
    </xf>
    <xf numFmtId="0" fontId="5" fillId="0" borderId="58" xfId="58" applyFont="1" applyBorder="1" applyAlignment="1" applyProtection="1">
      <alignment horizontal="center" vertical="top"/>
      <protection/>
    </xf>
    <xf numFmtId="0" fontId="5" fillId="0" borderId="73" xfId="58" applyFont="1" applyBorder="1" applyAlignment="1" applyProtection="1">
      <alignment horizontal="center" vertical="top"/>
      <protection/>
    </xf>
    <xf numFmtId="0" fontId="5" fillId="0" borderId="59" xfId="58" applyFont="1" applyBorder="1" applyAlignment="1" applyProtection="1">
      <alignment horizontal="center" vertical="top"/>
      <protection/>
    </xf>
    <xf numFmtId="187" fontId="13" fillId="0" borderId="75" xfId="58" applyNumberFormat="1" applyFont="1" applyBorder="1" applyAlignment="1" applyProtection="1">
      <alignment horizontal="center" vertical="center"/>
      <protection locked="0"/>
    </xf>
    <xf numFmtId="187" fontId="13" fillId="0" borderId="76" xfId="58" applyNumberFormat="1" applyFont="1" applyBorder="1" applyAlignment="1" applyProtection="1">
      <alignment horizontal="center" vertical="center"/>
      <protection locked="0"/>
    </xf>
    <xf numFmtId="187" fontId="13" fillId="0" borderId="57" xfId="58" applyNumberFormat="1" applyFont="1" applyBorder="1" applyAlignment="1" applyProtection="1">
      <alignment horizontal="center" vertical="center"/>
      <protection locked="0"/>
    </xf>
    <xf numFmtId="187" fontId="13" fillId="0" borderId="73" xfId="58" applyNumberFormat="1" applyFont="1" applyBorder="1" applyAlignment="1" applyProtection="1">
      <alignment horizontal="center" vertical="center"/>
      <protection locked="0"/>
    </xf>
    <xf numFmtId="187" fontId="13" fillId="0" borderId="74" xfId="58" applyNumberFormat="1" applyFont="1" applyBorder="1" applyAlignment="1" applyProtection="1">
      <alignment horizontal="center" vertical="center"/>
      <protection locked="0"/>
    </xf>
    <xf numFmtId="187" fontId="13" fillId="0" borderId="59" xfId="58" applyNumberFormat="1" applyFont="1" applyBorder="1" applyAlignment="1" applyProtection="1">
      <alignment horizontal="center" vertical="center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ay St 161-181 - BCE Place Brookfield Management - Cooling Tower" xfId="57"/>
    <cellStyle name="Normal_Cooling Tower Evaporation Meter Log Sheet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38100</xdr:colOff>
      <xdr:row>0</xdr:row>
      <xdr:rowOff>276225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5"/>
  <sheetViews>
    <sheetView tabSelected="1" zoomScalePageLayoutView="0" workbookViewId="0" topLeftCell="A67">
      <selection activeCell="I11" sqref="I10:I11"/>
    </sheetView>
  </sheetViews>
  <sheetFormatPr defaultColWidth="8.00390625" defaultRowHeight="14.25"/>
  <cols>
    <col min="1" max="1" width="12.875" style="1" customWidth="1"/>
    <col min="2" max="2" width="4.625" style="78" bestFit="1" customWidth="1"/>
    <col min="3" max="6" width="18.625" style="78" customWidth="1"/>
    <col min="7" max="7" width="18.625" style="2" customWidth="1"/>
    <col min="8" max="16384" width="8.00390625" style="2" customWidth="1"/>
  </cols>
  <sheetData>
    <row r="1" spans="1:7" ht="30" customHeight="1">
      <c r="A1" s="127"/>
      <c r="B1" s="127"/>
      <c r="C1" s="125" t="s">
        <v>4</v>
      </c>
      <c r="D1" s="125"/>
      <c r="E1" s="126" t="s">
        <v>27</v>
      </c>
      <c r="F1" s="126"/>
      <c r="G1" s="126"/>
    </row>
    <row r="2" spans="1:7" ht="16.5">
      <c r="A2" s="143" t="s">
        <v>5</v>
      </c>
      <c r="B2" s="144"/>
      <c r="C2" s="144"/>
      <c r="D2" s="144"/>
      <c r="E2" s="145"/>
      <c r="F2" s="137" t="s">
        <v>6</v>
      </c>
      <c r="G2" s="138"/>
    </row>
    <row r="3" spans="1:7" ht="9.75" customHeight="1">
      <c r="A3" s="146"/>
      <c r="B3" s="147"/>
      <c r="C3" s="147"/>
      <c r="D3" s="147"/>
      <c r="E3" s="148"/>
      <c r="F3" s="139"/>
      <c r="G3" s="140"/>
    </row>
    <row r="4" spans="1:7" ht="16.5">
      <c r="A4" s="113" t="s">
        <v>3</v>
      </c>
      <c r="B4" s="114"/>
      <c r="C4" s="117"/>
      <c r="D4" s="117"/>
      <c r="E4" s="117"/>
      <c r="F4" s="139"/>
      <c r="G4" s="140"/>
    </row>
    <row r="5" spans="1:7" ht="16.5">
      <c r="A5" s="115"/>
      <c r="B5" s="116"/>
      <c r="C5" s="118"/>
      <c r="D5" s="118"/>
      <c r="E5" s="118"/>
      <c r="F5" s="139"/>
      <c r="G5" s="140"/>
    </row>
    <row r="6" spans="1:7" ht="19.5" customHeight="1">
      <c r="A6" s="123" t="s">
        <v>0</v>
      </c>
      <c r="B6" s="124"/>
      <c r="C6" s="119"/>
      <c r="D6" s="119"/>
      <c r="E6" s="119"/>
      <c r="F6" s="141"/>
      <c r="G6" s="142"/>
    </row>
    <row r="7" spans="1:7" s="3" customFormat="1" ht="19.5" customHeight="1" thickBot="1">
      <c r="A7" s="92"/>
      <c r="B7" s="92"/>
      <c r="C7" s="92"/>
      <c r="D7" s="92"/>
      <c r="E7" s="92"/>
      <c r="F7" s="92"/>
      <c r="G7" s="92"/>
    </row>
    <row r="8" spans="1:7" s="3" customFormat="1" ht="19.5" customHeight="1">
      <c r="A8" s="110" t="s">
        <v>7</v>
      </c>
      <c r="B8" s="93" t="s">
        <v>8</v>
      </c>
      <c r="C8" s="120" t="s">
        <v>9</v>
      </c>
      <c r="D8" s="121"/>
      <c r="E8" s="122"/>
      <c r="F8" s="4"/>
      <c r="G8" s="87"/>
    </row>
    <row r="9" spans="1:7" s="3" customFormat="1" ht="19.5" customHeight="1">
      <c r="A9" s="111"/>
      <c r="B9" s="94"/>
      <c r="C9" s="6" t="s">
        <v>10</v>
      </c>
      <c r="D9" s="7" t="s">
        <v>1</v>
      </c>
      <c r="E9" s="8" t="s">
        <v>11</v>
      </c>
      <c r="F9" s="4"/>
      <c r="G9" s="87"/>
    </row>
    <row r="10" spans="1:7" s="3" customFormat="1" ht="19.5" customHeight="1">
      <c r="A10" s="111"/>
      <c r="B10" s="94"/>
      <c r="C10" s="9"/>
      <c r="D10" s="10"/>
      <c r="E10" s="11"/>
      <c r="F10" s="12"/>
      <c r="G10" s="87"/>
    </row>
    <row r="11" spans="1:7" s="3" customFormat="1" ht="19.5" customHeight="1">
      <c r="A11" s="111"/>
      <c r="B11" s="94"/>
      <c r="C11" s="13" t="s">
        <v>12</v>
      </c>
      <c r="D11" s="14" t="s">
        <v>12</v>
      </c>
      <c r="E11" s="15" t="s">
        <v>13</v>
      </c>
      <c r="F11" s="12"/>
      <c r="G11" s="87"/>
    </row>
    <row r="12" spans="1:7" s="3" customFormat="1" ht="19.5" customHeight="1">
      <c r="A12" s="111"/>
      <c r="B12" s="94"/>
      <c r="C12" s="16" t="s">
        <v>14</v>
      </c>
      <c r="D12" s="17"/>
      <c r="E12" s="18"/>
      <c r="F12" s="12"/>
      <c r="G12" s="87"/>
    </row>
    <row r="13" spans="1:7" s="3" customFormat="1" ht="19.5" customHeight="1">
      <c r="A13" s="112"/>
      <c r="B13" s="95"/>
      <c r="C13" s="20"/>
      <c r="D13" s="21">
        <f>IF(C13&lt;&gt;"",C13,"")</f>
      </c>
      <c r="E13" s="19" t="s">
        <v>23</v>
      </c>
      <c r="F13" s="22"/>
      <c r="G13" s="87"/>
    </row>
    <row r="14" spans="1:7" s="3" customFormat="1" ht="16.5" customHeight="1">
      <c r="A14" s="23"/>
      <c r="B14" s="24"/>
      <c r="C14" s="25"/>
      <c r="D14" s="26"/>
      <c r="E14" s="27"/>
      <c r="F14" s="28"/>
      <c r="G14" s="87"/>
    </row>
    <row r="15" spans="1:7" s="3" customFormat="1" ht="16.5" customHeight="1">
      <c r="A15" s="29"/>
      <c r="B15" s="30">
        <f aca="true" t="shared" si="0" ref="B15:B26">IF(A15&lt;&gt;"",A15-A14,"")</f>
      </c>
      <c r="C15" s="31"/>
      <c r="D15" s="32"/>
      <c r="E15" s="85">
        <f>IF(C15&lt;&gt;"",IF(C$13="m3",((C15-C14)+(D15-D14)),IF(C$13="Imp Gal",((C15-C14)+(D15-D14))*0.004546,IF(C$13="US Gal",((C15-C14)+(D15-D14))*0.0037851,IF(C$13="ft3",((C15-C14)+(D15-D14))*0.028317)))),"")</f>
      </c>
      <c r="F15" s="33"/>
      <c r="G15" s="87"/>
    </row>
    <row r="16" spans="1:7" s="3" customFormat="1" ht="16.5" customHeight="1">
      <c r="A16" s="29"/>
      <c r="B16" s="30">
        <f t="shared" si="0"/>
      </c>
      <c r="C16" s="31"/>
      <c r="D16" s="34"/>
      <c r="E16" s="85">
        <f aca="true" t="shared" si="1" ref="E16:E26">IF(C16&lt;&gt;"",IF(C$13="m3",((C16-C15)+(D16-D15)),IF(C$13="Imp Gal",((C16-C15)+(D16-D15))*0.004546,IF(C$13="US Gal",((C16-C15)+(D16-D15))*0.0037851,IF(C$13="ft3",((C16-C15)+(D16-D15))*0.028317)))),"")</f>
      </c>
      <c r="F16" s="33"/>
      <c r="G16" s="87"/>
    </row>
    <row r="17" spans="1:7" s="3" customFormat="1" ht="16.5" customHeight="1">
      <c r="A17" s="29"/>
      <c r="B17" s="30">
        <f t="shared" si="0"/>
      </c>
      <c r="C17" s="31"/>
      <c r="D17" s="34"/>
      <c r="E17" s="85">
        <f t="shared" si="1"/>
      </c>
      <c r="F17" s="33"/>
      <c r="G17" s="87"/>
    </row>
    <row r="18" spans="1:7" s="3" customFormat="1" ht="16.5" customHeight="1">
      <c r="A18" s="29"/>
      <c r="B18" s="30">
        <f t="shared" si="0"/>
      </c>
      <c r="C18" s="31"/>
      <c r="D18" s="34"/>
      <c r="E18" s="85">
        <f t="shared" si="1"/>
      </c>
      <c r="F18" s="33"/>
      <c r="G18" s="87"/>
    </row>
    <row r="19" spans="1:7" s="3" customFormat="1" ht="16.5" customHeight="1">
      <c r="A19" s="29"/>
      <c r="B19" s="30">
        <f t="shared" si="0"/>
      </c>
      <c r="C19" s="31"/>
      <c r="D19" s="34"/>
      <c r="E19" s="85">
        <f t="shared" si="1"/>
      </c>
      <c r="F19" s="33"/>
      <c r="G19" s="87"/>
    </row>
    <row r="20" spans="1:10" s="3" customFormat="1" ht="16.5" customHeight="1">
      <c r="A20" s="29"/>
      <c r="B20" s="30">
        <f t="shared" si="0"/>
      </c>
      <c r="C20" s="31"/>
      <c r="D20" s="34"/>
      <c r="E20" s="85">
        <f t="shared" si="1"/>
      </c>
      <c r="F20" s="33"/>
      <c r="G20" s="87"/>
      <c r="J20" s="5"/>
    </row>
    <row r="21" spans="1:10" s="3" customFormat="1" ht="16.5" customHeight="1">
      <c r="A21" s="29"/>
      <c r="B21" s="30">
        <f t="shared" si="0"/>
      </c>
      <c r="C21" s="31"/>
      <c r="D21" s="34"/>
      <c r="E21" s="85">
        <f t="shared" si="1"/>
      </c>
      <c r="F21" s="33"/>
      <c r="G21" s="87"/>
      <c r="I21" s="5"/>
      <c r="J21" s="5"/>
    </row>
    <row r="22" spans="1:10" s="3" customFormat="1" ht="16.5" customHeight="1">
      <c r="A22" s="29"/>
      <c r="B22" s="30">
        <f t="shared" si="0"/>
      </c>
      <c r="C22" s="31"/>
      <c r="D22" s="34"/>
      <c r="E22" s="85">
        <f t="shared" si="1"/>
      </c>
      <c r="F22" s="33"/>
      <c r="G22" s="87"/>
      <c r="I22" s="5"/>
      <c r="J22" s="5"/>
    </row>
    <row r="23" spans="1:10" s="3" customFormat="1" ht="16.5" customHeight="1">
      <c r="A23" s="29"/>
      <c r="B23" s="30">
        <f t="shared" si="0"/>
      </c>
      <c r="C23" s="31"/>
      <c r="D23" s="34"/>
      <c r="E23" s="85">
        <f t="shared" si="1"/>
      </c>
      <c r="F23" s="33"/>
      <c r="G23" s="87"/>
      <c r="I23" s="5"/>
      <c r="J23" s="5"/>
    </row>
    <row r="24" spans="1:10" s="3" customFormat="1" ht="16.5" customHeight="1">
      <c r="A24" s="29"/>
      <c r="B24" s="30">
        <f t="shared" si="0"/>
      </c>
      <c r="C24" s="31"/>
      <c r="D24" s="34"/>
      <c r="E24" s="85">
        <f t="shared" si="1"/>
      </c>
      <c r="F24" s="33"/>
      <c r="G24" s="87"/>
      <c r="I24" s="5"/>
      <c r="J24" s="5"/>
    </row>
    <row r="25" spans="1:10" s="3" customFormat="1" ht="16.5" customHeight="1">
      <c r="A25" s="29"/>
      <c r="B25" s="30">
        <f t="shared" si="0"/>
      </c>
      <c r="C25" s="31"/>
      <c r="D25" s="34"/>
      <c r="E25" s="85">
        <f t="shared" si="1"/>
      </c>
      <c r="F25" s="33"/>
      <c r="G25" s="87"/>
      <c r="I25" s="5"/>
      <c r="J25" s="5"/>
    </row>
    <row r="26" spans="1:10" s="3" customFormat="1" ht="16.5" customHeight="1">
      <c r="A26" s="35"/>
      <c r="B26" s="36">
        <f t="shared" si="0"/>
      </c>
      <c r="C26" s="37"/>
      <c r="D26" s="38"/>
      <c r="E26" s="85">
        <f t="shared" si="1"/>
      </c>
      <c r="F26" s="33"/>
      <c r="G26" s="87"/>
      <c r="I26" s="5"/>
      <c r="J26" s="5"/>
    </row>
    <row r="27" spans="1:10" s="3" customFormat="1" ht="16.5" customHeight="1" thickBot="1">
      <c r="A27" s="39" t="s">
        <v>15</v>
      </c>
      <c r="B27" s="40">
        <f>SUM(B15:B26)</f>
        <v>0</v>
      </c>
      <c r="C27" s="41"/>
      <c r="D27" s="42"/>
      <c r="E27" s="43">
        <f>SUM(E15:E26)</f>
        <v>0</v>
      </c>
      <c r="F27" s="44"/>
      <c r="G27" s="87"/>
      <c r="I27" s="5"/>
      <c r="J27" s="5"/>
    </row>
    <row r="28" spans="1:10" s="3" customFormat="1" ht="16.5" customHeight="1">
      <c r="A28" s="45"/>
      <c r="B28" s="45"/>
      <c r="C28" s="102"/>
      <c r="D28" s="102"/>
      <c r="E28" s="46"/>
      <c r="F28" s="47">
        <f>IF(F10&lt;&gt;"",IF(B27&lt;&gt;0,IF($B27=365,"",(F27/$B27)*365),""),"")</f>
      </c>
      <c r="G28" s="48"/>
      <c r="I28" s="5"/>
      <c r="J28" s="5"/>
    </row>
    <row r="29" spans="1:10" s="3" customFormat="1" ht="24.75" customHeight="1">
      <c r="A29" s="90">
        <f>IF($B27&lt;&gt;0,"Prorated for a 365-day period","")</f>
      </c>
      <c r="B29" s="90"/>
      <c r="C29" s="90"/>
      <c r="D29" s="90"/>
      <c r="E29" s="49">
        <f>IF($A29&lt;&gt;"",(E27/$B27)*365,"")</f>
      </c>
      <c r="F29" s="47"/>
      <c r="G29" s="48"/>
      <c r="I29" s="5"/>
      <c r="J29" s="5"/>
    </row>
    <row r="30" spans="1:10" ht="19.5" customHeight="1" thickBot="1">
      <c r="A30" s="92"/>
      <c r="B30" s="92"/>
      <c r="C30" s="92"/>
      <c r="D30" s="92"/>
      <c r="E30" s="92"/>
      <c r="F30" s="92"/>
      <c r="G30" s="92"/>
      <c r="I30" s="5"/>
      <c r="J30" s="5"/>
    </row>
    <row r="31" spans="1:10" s="50" customFormat="1" ht="18">
      <c r="A31" s="110" t="s">
        <v>7</v>
      </c>
      <c r="B31" s="93" t="s">
        <v>8</v>
      </c>
      <c r="C31" s="109" t="s">
        <v>28</v>
      </c>
      <c r="D31" s="96"/>
      <c r="E31" s="96"/>
      <c r="F31" s="96" t="s">
        <v>16</v>
      </c>
      <c r="G31" s="97"/>
      <c r="I31" s="5"/>
      <c r="J31" s="5"/>
    </row>
    <row r="32" spans="1:10" s="50" customFormat="1" ht="19.5" customHeight="1">
      <c r="A32" s="111"/>
      <c r="B32" s="94"/>
      <c r="C32" s="99" t="s">
        <v>17</v>
      </c>
      <c r="D32" s="100"/>
      <c r="E32" s="101" t="s">
        <v>18</v>
      </c>
      <c r="F32" s="100"/>
      <c r="G32" s="94" t="s">
        <v>19</v>
      </c>
      <c r="I32" s="5"/>
      <c r="J32" s="5"/>
    </row>
    <row r="33" spans="1:10" s="50" customFormat="1" ht="19.5" customHeight="1">
      <c r="A33" s="111"/>
      <c r="B33" s="94"/>
      <c r="C33" s="51" t="s">
        <v>2</v>
      </c>
      <c r="D33" s="52"/>
      <c r="E33" s="53" t="s">
        <v>24</v>
      </c>
      <c r="F33" s="52"/>
      <c r="G33" s="94"/>
      <c r="I33" s="5"/>
      <c r="J33" s="5"/>
    </row>
    <row r="34" spans="1:10" s="50" customFormat="1" ht="25.5">
      <c r="A34" s="111"/>
      <c r="B34" s="94"/>
      <c r="C34" s="54" t="s">
        <v>20</v>
      </c>
      <c r="D34" s="107" t="s">
        <v>21</v>
      </c>
      <c r="E34" s="55" t="s">
        <v>25</v>
      </c>
      <c r="F34" s="107" t="s">
        <v>21</v>
      </c>
      <c r="G34" s="94"/>
      <c r="I34" s="5"/>
      <c r="J34" s="5"/>
    </row>
    <row r="35" spans="1:10" s="50" customFormat="1" ht="16.5" customHeight="1">
      <c r="A35" s="111"/>
      <c r="B35" s="94"/>
      <c r="C35" s="16" t="s">
        <v>14</v>
      </c>
      <c r="D35" s="108"/>
      <c r="E35" s="56" t="s">
        <v>26</v>
      </c>
      <c r="F35" s="108"/>
      <c r="G35" s="94"/>
      <c r="I35" s="5"/>
      <c r="J35" s="5"/>
    </row>
    <row r="36" spans="1:10" s="50" customFormat="1" ht="19.5" customHeight="1">
      <c r="A36" s="112"/>
      <c r="B36" s="95"/>
      <c r="C36" s="20"/>
      <c r="D36" s="57">
        <f>IF(C36&lt;&gt;"",C36,"")</f>
      </c>
      <c r="E36" s="86"/>
      <c r="F36" s="57">
        <f>IF(E36&lt;&gt;"",E36,"")</f>
      </c>
      <c r="G36" s="19" t="s">
        <v>23</v>
      </c>
      <c r="I36" s="5"/>
      <c r="J36" s="5"/>
    </row>
    <row r="37" spans="1:10" ht="16.5" customHeight="1">
      <c r="A37" s="58"/>
      <c r="B37" s="24"/>
      <c r="C37" s="59"/>
      <c r="D37" s="60"/>
      <c r="E37" s="59"/>
      <c r="F37" s="60"/>
      <c r="G37" s="61"/>
      <c r="I37" s="5"/>
      <c r="J37" s="5"/>
    </row>
    <row r="38" spans="1:10" ht="16.5" customHeight="1">
      <c r="A38" s="81"/>
      <c r="B38" s="30">
        <f>IF(A38&lt;&gt;"",A38-A37,"")</f>
      </c>
      <c r="C38" s="82"/>
      <c r="D38" s="64">
        <f>IF(C38&lt;&gt;"",C38-C37,"")</f>
      </c>
      <c r="E38" s="82"/>
      <c r="F38" s="64">
        <f>IF(E38&lt;&gt;"",E38-E37,"")</f>
      </c>
      <c r="G38" s="83">
        <f>IF(D38&lt;&gt;"",IF(D$36="m3",D38,IF(D$36="Litre",D38/1000,IF(D$36="Imp Gal",D38*0.004546,IF(D$36="US Gal",D38*0.0037851,IF(D$36="ft3",D38*0.028317)))))-IF(F$36="m3",F38,IF(F$36="Litre",F38/1000,IF(F$36="Imp Gal",F38*0.004546,IF(F$36="US Gal",F38*0.0037854,IF(F$36="ft3",F38*0.028317))))),"")</f>
      </c>
      <c r="I38" s="5"/>
      <c r="J38" s="5"/>
    </row>
    <row r="39" spans="1:10" ht="16.5" customHeight="1">
      <c r="A39" s="81"/>
      <c r="B39" s="30">
        <f aca="true" t="shared" si="2" ref="B39:B49">IF(A39&lt;&gt;"",A39-A38,"")</f>
      </c>
      <c r="C39" s="82"/>
      <c r="D39" s="64">
        <f aca="true" t="shared" si="3" ref="D39:D48">IF(C39&lt;&gt;"",C39-C38,"")</f>
      </c>
      <c r="E39" s="82"/>
      <c r="F39" s="64">
        <f aca="true" t="shared" si="4" ref="F39:F49">IF(E39&lt;&gt;"",E39-E38,"")</f>
      </c>
      <c r="G39" s="83">
        <f aca="true" t="shared" si="5" ref="G39:G49">IF(D39&lt;&gt;"",IF(D$36="m3",D39,IF(D$36="Litre",D39/1000,IF(D$36="Imp Gal",D39*0.004546,IF(D$36="US Gal",D39*0.0037851,IF(D$36="ft3",D39*0.028317)))))-IF(F$36="m3",F39,IF(F$36="Litre",F39/1000,IF(F$36="Imp Gal",F39*0.004546,IF(F$36="US Gal",F39*0.0037854,IF(F$36="ft3",F39*0.028317))))),"")</f>
      </c>
      <c r="I39" s="5"/>
      <c r="J39" s="5"/>
    </row>
    <row r="40" spans="1:10" ht="16.5" customHeight="1">
      <c r="A40" s="81"/>
      <c r="B40" s="30">
        <f t="shared" si="2"/>
      </c>
      <c r="C40" s="82"/>
      <c r="D40" s="64">
        <f t="shared" si="3"/>
      </c>
      <c r="E40" s="82"/>
      <c r="F40" s="64">
        <f t="shared" si="4"/>
      </c>
      <c r="G40" s="83">
        <f t="shared" si="5"/>
      </c>
      <c r="I40" s="5"/>
      <c r="J40" s="5"/>
    </row>
    <row r="41" spans="1:10" ht="16.5" customHeight="1">
      <c r="A41" s="81"/>
      <c r="B41" s="30">
        <f t="shared" si="2"/>
      </c>
      <c r="C41" s="82"/>
      <c r="D41" s="64">
        <f t="shared" si="3"/>
      </c>
      <c r="E41" s="82"/>
      <c r="F41" s="64">
        <f t="shared" si="4"/>
      </c>
      <c r="G41" s="83">
        <f t="shared" si="5"/>
      </c>
      <c r="I41" s="5"/>
      <c r="J41" s="5"/>
    </row>
    <row r="42" spans="1:10" ht="16.5" customHeight="1">
      <c r="A42" s="81"/>
      <c r="B42" s="30">
        <f t="shared" si="2"/>
      </c>
      <c r="C42" s="82"/>
      <c r="D42" s="64">
        <f t="shared" si="3"/>
      </c>
      <c r="E42" s="82"/>
      <c r="F42" s="64">
        <f t="shared" si="4"/>
      </c>
      <c r="G42" s="83">
        <f t="shared" si="5"/>
      </c>
      <c r="I42" s="5"/>
      <c r="J42" s="5"/>
    </row>
    <row r="43" spans="1:10" ht="16.5" customHeight="1">
      <c r="A43" s="81"/>
      <c r="B43" s="30">
        <f t="shared" si="2"/>
      </c>
      <c r="C43" s="82"/>
      <c r="D43" s="64">
        <f t="shared" si="3"/>
      </c>
      <c r="E43" s="82"/>
      <c r="F43" s="64">
        <f t="shared" si="4"/>
      </c>
      <c r="G43" s="83">
        <f t="shared" si="5"/>
      </c>
      <c r="I43" s="5"/>
      <c r="J43" s="5"/>
    </row>
    <row r="44" spans="1:10" ht="16.5" customHeight="1">
      <c r="A44" s="81"/>
      <c r="B44" s="30">
        <f t="shared" si="2"/>
      </c>
      <c r="C44" s="82"/>
      <c r="D44" s="64">
        <f t="shared" si="3"/>
      </c>
      <c r="E44" s="82"/>
      <c r="F44" s="64">
        <f t="shared" si="4"/>
      </c>
      <c r="G44" s="83">
        <f t="shared" si="5"/>
      </c>
      <c r="I44" s="5"/>
      <c r="J44" s="5"/>
    </row>
    <row r="45" spans="1:10" ht="16.5" customHeight="1">
      <c r="A45" s="81"/>
      <c r="B45" s="30">
        <f t="shared" si="2"/>
      </c>
      <c r="C45" s="82"/>
      <c r="D45" s="64">
        <f t="shared" si="3"/>
      </c>
      <c r="E45" s="82"/>
      <c r="F45" s="64">
        <f t="shared" si="4"/>
      </c>
      <c r="G45" s="83">
        <f t="shared" si="5"/>
      </c>
      <c r="I45" s="5"/>
      <c r="J45" s="5"/>
    </row>
    <row r="46" spans="1:10" ht="16.5" customHeight="1">
      <c r="A46" s="81"/>
      <c r="B46" s="30">
        <f t="shared" si="2"/>
      </c>
      <c r="C46" s="82"/>
      <c r="D46" s="64">
        <f t="shared" si="3"/>
      </c>
      <c r="E46" s="82"/>
      <c r="F46" s="64">
        <f t="shared" si="4"/>
      </c>
      <c r="G46" s="83">
        <f t="shared" si="5"/>
      </c>
      <c r="I46" s="5"/>
      <c r="J46" s="5"/>
    </row>
    <row r="47" spans="1:10" ht="16.5" customHeight="1">
      <c r="A47" s="81"/>
      <c r="B47" s="30">
        <f t="shared" si="2"/>
      </c>
      <c r="C47" s="82"/>
      <c r="D47" s="64">
        <f t="shared" si="3"/>
      </c>
      <c r="E47" s="82"/>
      <c r="F47" s="64">
        <f t="shared" si="4"/>
      </c>
      <c r="G47" s="83">
        <f t="shared" si="5"/>
      </c>
      <c r="I47" s="5"/>
      <c r="J47" s="5"/>
    </row>
    <row r="48" spans="1:10" ht="16.5" customHeight="1">
      <c r="A48" s="81"/>
      <c r="B48" s="30">
        <f t="shared" si="2"/>
      </c>
      <c r="C48" s="82"/>
      <c r="D48" s="64">
        <f t="shared" si="3"/>
      </c>
      <c r="E48" s="82"/>
      <c r="F48" s="64">
        <f t="shared" si="4"/>
      </c>
      <c r="G48" s="83">
        <f t="shared" si="5"/>
      </c>
      <c r="I48" s="5"/>
      <c r="J48" s="5"/>
    </row>
    <row r="49" spans="1:10" ht="16.5" customHeight="1">
      <c r="A49" s="62"/>
      <c r="B49" s="30">
        <f t="shared" si="2"/>
      </c>
      <c r="C49" s="63"/>
      <c r="D49" s="64">
        <f>IF(C49&lt;&gt;"",C49-C48,"")</f>
      </c>
      <c r="E49" s="63"/>
      <c r="F49" s="64">
        <f t="shared" si="4"/>
      </c>
      <c r="G49" s="83">
        <f t="shared" si="5"/>
      </c>
      <c r="I49" s="5"/>
      <c r="J49" s="5"/>
    </row>
    <row r="50" spans="1:10" s="50" customFormat="1" ht="16.5" customHeight="1" thickBot="1">
      <c r="A50" s="39" t="s">
        <v>15</v>
      </c>
      <c r="B50" s="40">
        <f>SUM(B38:B49)</f>
        <v>0</v>
      </c>
      <c r="C50" s="41"/>
      <c r="D50" s="65">
        <f>SUM(D38:D49)</f>
        <v>0</v>
      </c>
      <c r="E50" s="66"/>
      <c r="F50" s="65">
        <f>SUM(F38:F49)</f>
        <v>0</v>
      </c>
      <c r="G50" s="67">
        <f>SUM(G38:G49)</f>
        <v>0</v>
      </c>
      <c r="I50" s="5"/>
      <c r="J50" s="5"/>
    </row>
    <row r="51" spans="1:10" s="72" customFormat="1" ht="16.5" customHeight="1">
      <c r="A51" s="68">
        <f>IF(D36="Imp Gal","Totals in m3",IF(D36="US Gal","Totals in m3",IF(D36="ft3","Totals in m3",IF(F36="Imp Gal","Totals in m3",IF(F36="US Gal","Totals in m3",IF(F36="ft3","Totals in m3",""))))))</f>
      </c>
      <c r="B51" s="69">
        <f>IF(D51&lt;&gt;"",B50,IF(F51&lt;&gt;"",B50,IF(G51&lt;&gt;"",B50,"")))</f>
      </c>
      <c r="C51" s="70"/>
      <c r="D51" s="71">
        <f>IF($A51&lt;&gt;"",IF(D36="Imp Gal",D50*0.004546,IF(D36="US Gal",D50*0.0037854,IF(D36="ft3",D50*0.028317,IF(D36="m3",D50)))),"")</f>
      </c>
      <c r="E51" s="70"/>
      <c r="F51" s="71">
        <f>IF(F36="Imp Gal",F50*0.004546,IF(F36="US Gal",F50*0.0037854,IF(F36="ft3",F50*0.028317,IF(F36="m3",F50,""))))</f>
      </c>
      <c r="G51" s="71">
        <f>IF(D36="Imp Gal",G50,IF(D36="US Gal",G50,IF(D36="ft3",G50,IF(F36="Imp Gal",G50,IF(F36="US Gal",G50,IF(F36="ft3",G50,""))))))</f>
      </c>
      <c r="I51" s="73"/>
      <c r="J51" s="73"/>
    </row>
    <row r="52" spans="1:7" s="75" customFormat="1" ht="24.75" customHeight="1">
      <c r="A52" s="98">
        <f>IF(B50&lt;&gt;0,IF($B50=365,"","Prorated for a 365-day period"),"")</f>
      </c>
      <c r="B52" s="98"/>
      <c r="C52" s="98"/>
      <c r="D52" s="98"/>
      <c r="E52" s="98"/>
      <c r="F52" s="98"/>
      <c r="G52" s="74">
        <f>IF($B50&lt;&gt;0,(G50/$B50)*365,"")</f>
      </c>
    </row>
    <row r="53" spans="1:7" ht="17.25" thickBot="1">
      <c r="A53" s="92"/>
      <c r="B53" s="92"/>
      <c r="C53" s="92"/>
      <c r="D53" s="92"/>
      <c r="E53" s="92"/>
      <c r="F53" s="92"/>
      <c r="G53" s="92"/>
    </row>
    <row r="54" spans="1:7" ht="18">
      <c r="A54" s="110" t="s">
        <v>7</v>
      </c>
      <c r="B54" s="93" t="s">
        <v>8</v>
      </c>
      <c r="C54" s="109" t="s">
        <v>29</v>
      </c>
      <c r="D54" s="96"/>
      <c r="E54" s="96"/>
      <c r="F54" s="96" t="s">
        <v>16</v>
      </c>
      <c r="G54" s="97"/>
    </row>
    <row r="55" spans="1:7" ht="16.5" customHeight="1">
      <c r="A55" s="111"/>
      <c r="B55" s="94"/>
      <c r="C55" s="99" t="s">
        <v>17</v>
      </c>
      <c r="D55" s="100"/>
      <c r="E55" s="101" t="s">
        <v>18</v>
      </c>
      <c r="F55" s="100"/>
      <c r="G55" s="94" t="s">
        <v>19</v>
      </c>
    </row>
    <row r="56" spans="1:7" ht="16.5">
      <c r="A56" s="111"/>
      <c r="B56" s="94"/>
      <c r="C56" s="51" t="s">
        <v>2</v>
      </c>
      <c r="D56" s="52"/>
      <c r="E56" s="53" t="s">
        <v>24</v>
      </c>
      <c r="F56" s="52"/>
      <c r="G56" s="94"/>
    </row>
    <row r="57" spans="1:7" ht="25.5">
      <c r="A57" s="111"/>
      <c r="B57" s="94"/>
      <c r="C57" s="54" t="s">
        <v>20</v>
      </c>
      <c r="D57" s="107" t="s">
        <v>21</v>
      </c>
      <c r="E57" s="55" t="s">
        <v>25</v>
      </c>
      <c r="F57" s="107" t="s">
        <v>21</v>
      </c>
      <c r="G57" s="94"/>
    </row>
    <row r="58" spans="1:7" ht="16.5">
      <c r="A58" s="111"/>
      <c r="B58" s="94"/>
      <c r="C58" s="16" t="s">
        <v>14</v>
      </c>
      <c r="D58" s="108"/>
      <c r="E58" s="56" t="s">
        <v>26</v>
      </c>
      <c r="F58" s="108"/>
      <c r="G58" s="94"/>
    </row>
    <row r="59" spans="1:7" ht="16.5">
      <c r="A59" s="112"/>
      <c r="B59" s="95"/>
      <c r="C59" s="20"/>
      <c r="D59" s="57">
        <f>IF(C59&lt;&gt;"",C59,"")</f>
      </c>
      <c r="E59" s="86"/>
      <c r="F59" s="57">
        <f>IF(E59&lt;&gt;"",E59,"")</f>
      </c>
      <c r="G59" s="19" t="s">
        <v>23</v>
      </c>
    </row>
    <row r="60" spans="1:7" ht="16.5" customHeight="1">
      <c r="A60" s="58">
        <f>IF(A$37&gt;0,A$37,"")</f>
      </c>
      <c r="B60" s="24"/>
      <c r="C60" s="76"/>
      <c r="D60" s="60"/>
      <c r="E60" s="59"/>
      <c r="F60" s="60"/>
      <c r="G60" s="61"/>
    </row>
    <row r="61" spans="1:7" ht="16.5" customHeight="1">
      <c r="A61" s="81"/>
      <c r="B61" s="30">
        <f>IF(A61&lt;&gt;"",A61-A60,"")</f>
      </c>
      <c r="C61" s="84"/>
      <c r="D61" s="64">
        <f>IF(C61&lt;&gt;"",C61-C60,"")</f>
      </c>
      <c r="E61" s="82"/>
      <c r="F61" s="64">
        <f>IF(E61&lt;&gt;"",E61-E60,"")</f>
      </c>
      <c r="G61" s="83">
        <f>IF(D61&lt;&gt;"",IF(D$59="m3",D61,IF(D$59="Litre",D61/1000,IF(D$59="Imp Gal",D61*0.004546,IF(D$59="US Gal",D61*0.0037851,IF(D$59="ft3",D61*0.028317)))))-IF(F$59="m3",F61,IF(F$59="Litre",F61/1000,IF(F$59="Imp Gal",F61*0.004546,IF(F$59="US Gal",F61*0.0037854,IF(F$59="ft3",F61*0.028317))))),"")</f>
      </c>
    </row>
    <row r="62" spans="1:7" ht="16.5" customHeight="1">
      <c r="A62" s="81"/>
      <c r="B62" s="30">
        <f aca="true" t="shared" si="6" ref="B62:B72">IF(A62&lt;&gt;"",A62-A61,"")</f>
      </c>
      <c r="C62" s="84"/>
      <c r="D62" s="64">
        <f aca="true" t="shared" si="7" ref="D62:D71">IF(C62&lt;&gt;"",C62-C61,"")</f>
      </c>
      <c r="E62" s="82"/>
      <c r="F62" s="64">
        <f aca="true" t="shared" si="8" ref="F62:F72">IF(E62&lt;&gt;"",E62-E61,"")</f>
      </c>
      <c r="G62" s="83">
        <f aca="true" t="shared" si="9" ref="G62:G72">IF(D62&lt;&gt;"",IF(D$59="m3",D62,IF(D$59="Litre",D62/1000,IF(D$59="Imp Gal",D62*0.004546,IF(D$59="US Gal",D62*0.0037851,IF(D$59="ft3",D62*0.028317)))))-IF(F$59="m3",F62,IF(F$59="Litre",F62/1000,IF(F$59="Imp Gal",F62*0.004546,IF(F$59="US Gal",F62*0.0037854,IF(F$59="ft3",F62*0.028317))))),"")</f>
      </c>
    </row>
    <row r="63" spans="1:7" ht="16.5" customHeight="1">
      <c r="A63" s="81"/>
      <c r="B63" s="30">
        <f t="shared" si="6"/>
      </c>
      <c r="C63" s="84"/>
      <c r="D63" s="64">
        <f t="shared" si="7"/>
      </c>
      <c r="E63" s="82"/>
      <c r="F63" s="64">
        <f t="shared" si="8"/>
      </c>
      <c r="G63" s="83">
        <f t="shared" si="9"/>
      </c>
    </row>
    <row r="64" spans="1:7" ht="16.5" customHeight="1">
      <c r="A64" s="81"/>
      <c r="B64" s="30">
        <f t="shared" si="6"/>
      </c>
      <c r="C64" s="84"/>
      <c r="D64" s="64">
        <f t="shared" si="7"/>
      </c>
      <c r="E64" s="82"/>
      <c r="F64" s="64">
        <f t="shared" si="8"/>
      </c>
      <c r="G64" s="83">
        <f t="shared" si="9"/>
      </c>
    </row>
    <row r="65" spans="1:7" ht="16.5" customHeight="1">
      <c r="A65" s="81"/>
      <c r="B65" s="30">
        <f t="shared" si="6"/>
      </c>
      <c r="C65" s="84"/>
      <c r="D65" s="64">
        <f t="shared" si="7"/>
      </c>
      <c r="E65" s="82"/>
      <c r="F65" s="64">
        <f t="shared" si="8"/>
      </c>
      <c r="G65" s="83">
        <f t="shared" si="9"/>
      </c>
    </row>
    <row r="66" spans="1:7" ht="16.5" customHeight="1">
      <c r="A66" s="81"/>
      <c r="B66" s="30">
        <f t="shared" si="6"/>
      </c>
      <c r="C66" s="84"/>
      <c r="D66" s="64">
        <f t="shared" si="7"/>
      </c>
      <c r="E66" s="82"/>
      <c r="F66" s="64">
        <f t="shared" si="8"/>
      </c>
      <c r="G66" s="83">
        <f t="shared" si="9"/>
      </c>
    </row>
    <row r="67" spans="1:7" ht="16.5" customHeight="1">
      <c r="A67" s="81"/>
      <c r="B67" s="30">
        <f t="shared" si="6"/>
      </c>
      <c r="C67" s="84"/>
      <c r="D67" s="64">
        <f t="shared" si="7"/>
      </c>
      <c r="E67" s="82"/>
      <c r="F67" s="64">
        <f t="shared" si="8"/>
      </c>
      <c r="G67" s="83">
        <f t="shared" si="9"/>
      </c>
    </row>
    <row r="68" spans="1:7" ht="16.5" customHeight="1">
      <c r="A68" s="81"/>
      <c r="B68" s="30">
        <f t="shared" si="6"/>
      </c>
      <c r="C68" s="84"/>
      <c r="D68" s="64">
        <f t="shared" si="7"/>
      </c>
      <c r="E68" s="82"/>
      <c r="F68" s="64">
        <f t="shared" si="8"/>
      </c>
      <c r="G68" s="83">
        <f t="shared" si="9"/>
      </c>
    </row>
    <row r="69" spans="1:7" ht="16.5" customHeight="1">
      <c r="A69" s="81"/>
      <c r="B69" s="30">
        <f t="shared" si="6"/>
      </c>
      <c r="C69" s="84"/>
      <c r="D69" s="64">
        <f t="shared" si="7"/>
      </c>
      <c r="E69" s="82"/>
      <c r="F69" s="64">
        <f t="shared" si="8"/>
      </c>
      <c r="G69" s="83">
        <f t="shared" si="9"/>
      </c>
    </row>
    <row r="70" spans="1:7" ht="16.5" customHeight="1">
      <c r="A70" s="81"/>
      <c r="B70" s="30">
        <f t="shared" si="6"/>
      </c>
      <c r="C70" s="84"/>
      <c r="D70" s="64">
        <f t="shared" si="7"/>
      </c>
      <c r="E70" s="82"/>
      <c r="F70" s="64">
        <f t="shared" si="8"/>
      </c>
      <c r="G70" s="83">
        <f t="shared" si="9"/>
      </c>
    </row>
    <row r="71" spans="1:7" ht="16.5" customHeight="1">
      <c r="A71" s="81"/>
      <c r="B71" s="30">
        <f t="shared" si="6"/>
      </c>
      <c r="C71" s="84"/>
      <c r="D71" s="64">
        <f t="shared" si="7"/>
      </c>
      <c r="E71" s="82"/>
      <c r="F71" s="64">
        <f t="shared" si="8"/>
      </c>
      <c r="G71" s="83">
        <f t="shared" si="9"/>
      </c>
    </row>
    <row r="72" spans="1:7" ht="16.5" customHeight="1">
      <c r="A72" s="62">
        <f>IF(A$49&gt;0,A$49,"")</f>
      </c>
      <c r="B72" s="30">
        <f t="shared" si="6"/>
      </c>
      <c r="C72" s="31"/>
      <c r="D72" s="64">
        <f>IF(C72&lt;&gt;"",C72-C71,"")</f>
      </c>
      <c r="E72" s="63"/>
      <c r="F72" s="64">
        <f t="shared" si="8"/>
      </c>
      <c r="G72" s="83">
        <f t="shared" si="9"/>
      </c>
    </row>
    <row r="73" spans="1:7" ht="16.5" customHeight="1" thickBot="1">
      <c r="A73" s="39" t="s">
        <v>15</v>
      </c>
      <c r="B73" s="40">
        <f>SUM(B61:B72)</f>
        <v>0</v>
      </c>
      <c r="C73" s="41"/>
      <c r="D73" s="65">
        <f>SUM(D61:D72)</f>
        <v>0</v>
      </c>
      <c r="E73" s="66"/>
      <c r="F73" s="65">
        <f>SUM(F61:F72)</f>
        <v>0</v>
      </c>
      <c r="G73" s="67">
        <f>SUM(G61:G72)</f>
        <v>0</v>
      </c>
    </row>
    <row r="74" spans="1:7" ht="16.5" customHeight="1">
      <c r="A74" s="68">
        <f>IF(D59="Imp Gal","Totals in m3",IF(D59="US Gal","Totals in m3",IF(D59="ft3","Totals in m3",IF(F59="Imp Gal","Totals in m3",IF(F59="US Gal","Totals in m3",IF(F59="ft3","Totals in m3",""))))))</f>
      </c>
      <c r="B74" s="69">
        <f>IF(D74&lt;&gt;"",B73,IF(F74&lt;&gt;"",B73,IF(G74&lt;&gt;"",B73,"")))</f>
      </c>
      <c r="C74" s="70"/>
      <c r="D74" s="71">
        <f>IF($A74&lt;&gt;"",IF(D59="Imp Gal",D73*0.004546,IF(D59="US Gal",D73*0.0037854,IF(D59="ft3",D73*0.028317,IF(D59="m3",D73)))),"")</f>
      </c>
      <c r="E74" s="70"/>
      <c r="F74" s="71">
        <f>IF($A74&lt;&gt;"",IF(F59="Imp Gal",F73*0.004546,IF(F59="US Gal",F73*0.0037854,IF(F59="ft3",F73*0.028317,IF(F59="m3",F73)))),"")</f>
      </c>
      <c r="G74" s="71">
        <f>IF(D59="Imp Gal",G73,IF(D59="US Gal",G73,IF(D59="ft3",G73,IF(F59="Imp Gal",G73,IF(F59="US Gal",G73,IF(F59="ft3",G73,""))))))</f>
      </c>
    </row>
    <row r="75" spans="1:7" ht="16.5" customHeight="1">
      <c r="A75" s="98">
        <f>IF(B73&lt;&gt;0,IF($B73=365,"","Prorated for a 365-day period"),"")</f>
      </c>
      <c r="B75" s="98"/>
      <c r="C75" s="98"/>
      <c r="D75" s="98"/>
      <c r="E75" s="98"/>
      <c r="F75" s="98"/>
      <c r="G75" s="74">
        <f>IF($B73&lt;&gt;0,(G73/$B73)*365,"")</f>
      </c>
    </row>
    <row r="76" spans="1:7" ht="17.25" thickBot="1">
      <c r="A76" s="92"/>
      <c r="B76" s="92"/>
      <c r="C76" s="92"/>
      <c r="D76" s="92"/>
      <c r="E76" s="92"/>
      <c r="F76" s="92"/>
      <c r="G76" s="92"/>
    </row>
    <row r="77" spans="1:7" ht="18">
      <c r="A77" s="110" t="s">
        <v>7</v>
      </c>
      <c r="B77" s="93" t="s">
        <v>8</v>
      </c>
      <c r="C77" s="109" t="s">
        <v>30</v>
      </c>
      <c r="D77" s="96"/>
      <c r="E77" s="96"/>
      <c r="F77" s="96" t="s">
        <v>16</v>
      </c>
      <c r="G77" s="97"/>
    </row>
    <row r="78" spans="1:7" ht="16.5" customHeight="1">
      <c r="A78" s="111"/>
      <c r="B78" s="94"/>
      <c r="C78" s="99" t="s">
        <v>17</v>
      </c>
      <c r="D78" s="100"/>
      <c r="E78" s="101" t="s">
        <v>18</v>
      </c>
      <c r="F78" s="100"/>
      <c r="G78" s="94" t="s">
        <v>19</v>
      </c>
    </row>
    <row r="79" spans="1:7" ht="16.5">
      <c r="A79" s="111"/>
      <c r="B79" s="94"/>
      <c r="C79" s="51" t="s">
        <v>2</v>
      </c>
      <c r="D79" s="52"/>
      <c r="E79" s="53" t="s">
        <v>24</v>
      </c>
      <c r="F79" s="52"/>
      <c r="G79" s="94"/>
    </row>
    <row r="80" spans="1:7" ht="25.5">
      <c r="A80" s="111"/>
      <c r="B80" s="94"/>
      <c r="C80" s="54" t="s">
        <v>20</v>
      </c>
      <c r="D80" s="107" t="s">
        <v>21</v>
      </c>
      <c r="E80" s="55" t="s">
        <v>25</v>
      </c>
      <c r="F80" s="107" t="s">
        <v>21</v>
      </c>
      <c r="G80" s="94"/>
    </row>
    <row r="81" spans="1:7" ht="16.5">
      <c r="A81" s="111"/>
      <c r="B81" s="94"/>
      <c r="C81" s="16" t="s">
        <v>14</v>
      </c>
      <c r="D81" s="108"/>
      <c r="E81" s="56" t="s">
        <v>26</v>
      </c>
      <c r="F81" s="108"/>
      <c r="G81" s="94"/>
    </row>
    <row r="82" spans="1:7" ht="16.5">
      <c r="A82" s="112"/>
      <c r="B82" s="95"/>
      <c r="C82" s="20"/>
      <c r="D82" s="57">
        <f>IF(C82&lt;&gt;"",C82,"")</f>
      </c>
      <c r="E82" s="86"/>
      <c r="F82" s="57">
        <f>IF(E82&lt;&gt;"",E82,"")</f>
      </c>
      <c r="G82" s="19" t="s">
        <v>23</v>
      </c>
    </row>
    <row r="83" spans="1:7" ht="16.5" customHeight="1">
      <c r="A83" s="58">
        <f>IF(A$37&gt;0,A$37,"")</f>
      </c>
      <c r="B83" s="24"/>
      <c r="C83" s="76"/>
      <c r="D83" s="60"/>
      <c r="E83" s="59"/>
      <c r="F83" s="60"/>
      <c r="G83" s="61"/>
    </row>
    <row r="84" spans="1:7" ht="16.5" customHeight="1">
      <c r="A84" s="81"/>
      <c r="B84" s="30">
        <f>IF(A84&lt;&gt;"",A84-A83,"")</f>
      </c>
      <c r="C84" s="84"/>
      <c r="D84" s="64">
        <f>IF(C84&lt;&gt;"",C84-C83,"")</f>
      </c>
      <c r="E84" s="82"/>
      <c r="F84" s="64">
        <f>IF(E84&lt;&gt;"",E84-E83,"")</f>
      </c>
      <c r="G84" s="83">
        <f>IF(D84&lt;&gt;"",IF(D$82="m3",D84,IF(D$82="Litre",D84/1000,IF(D$82="Imp Gal",D84*0.004546,IF(D$82="US Gal",D84*0.0037851,IF(D$82="ft3",D84*0.028317)))))-IF(F$82="m3",F84,IF(F$82="Litre",F84/1000,IF(F$82="Imp Gal",F84*0.004546,IF(F$82="US Gal",F84*0.0037854,IF(F$82="ft3",F84*0.028317))))),"")</f>
      </c>
    </row>
    <row r="85" spans="1:7" ht="16.5" customHeight="1">
      <c r="A85" s="81"/>
      <c r="B85" s="30">
        <f aca="true" t="shared" si="10" ref="B85:B95">IF(A85&lt;&gt;"",A85-A84,"")</f>
      </c>
      <c r="C85" s="84"/>
      <c r="D85" s="64">
        <f aca="true" t="shared" si="11" ref="D85:D94">IF(C85&lt;&gt;"",C85-C84,"")</f>
      </c>
      <c r="E85" s="82"/>
      <c r="F85" s="64">
        <f aca="true" t="shared" si="12" ref="F85:F95">IF(E85&lt;&gt;"",E85-E84,"")</f>
      </c>
      <c r="G85" s="83">
        <f aca="true" t="shared" si="13" ref="G85:G95">IF(D85&lt;&gt;"",IF(D$82="m3",D85,IF(D$82="Litre",D85/1000,IF(D$82="Imp Gal",D85*0.004546,IF(D$82="US Gal",D85*0.0037851,IF(D$82="ft3",D85*0.028317)))))-IF(F$82="m3",F85,IF(F$82="Litre",F85/1000,IF(F$82="Imp Gal",F85*0.004546,IF(F$82="US Gal",F85*0.0037854,IF(F$82="ft3",F85*0.028317))))),"")</f>
      </c>
    </row>
    <row r="86" spans="1:7" ht="16.5" customHeight="1">
      <c r="A86" s="81"/>
      <c r="B86" s="30">
        <f t="shared" si="10"/>
      </c>
      <c r="C86" s="84"/>
      <c r="D86" s="64">
        <f t="shared" si="11"/>
      </c>
      <c r="E86" s="82"/>
      <c r="F86" s="64">
        <f t="shared" si="12"/>
      </c>
      <c r="G86" s="83">
        <f t="shared" si="13"/>
      </c>
    </row>
    <row r="87" spans="1:7" ht="16.5" customHeight="1">
      <c r="A87" s="81"/>
      <c r="B87" s="30">
        <f t="shared" si="10"/>
      </c>
      <c r="C87" s="84"/>
      <c r="D87" s="64">
        <f t="shared" si="11"/>
      </c>
      <c r="E87" s="82"/>
      <c r="F87" s="64">
        <f t="shared" si="12"/>
      </c>
      <c r="G87" s="83">
        <f t="shared" si="13"/>
      </c>
    </row>
    <row r="88" spans="1:7" ht="16.5" customHeight="1">
      <c r="A88" s="81"/>
      <c r="B88" s="30">
        <f t="shared" si="10"/>
      </c>
      <c r="C88" s="84"/>
      <c r="D88" s="64">
        <f t="shared" si="11"/>
      </c>
      <c r="E88" s="82"/>
      <c r="F88" s="64">
        <f t="shared" si="12"/>
      </c>
      <c r="G88" s="83">
        <f t="shared" si="13"/>
      </c>
    </row>
    <row r="89" spans="1:7" ht="16.5" customHeight="1">
      <c r="A89" s="81"/>
      <c r="B89" s="30">
        <f t="shared" si="10"/>
      </c>
      <c r="C89" s="84"/>
      <c r="D89" s="64">
        <f t="shared" si="11"/>
      </c>
      <c r="E89" s="82"/>
      <c r="F89" s="64">
        <f t="shared" si="12"/>
      </c>
      <c r="G89" s="83">
        <f t="shared" si="13"/>
      </c>
    </row>
    <row r="90" spans="1:7" ht="16.5" customHeight="1">
      <c r="A90" s="81"/>
      <c r="B90" s="30">
        <f t="shared" si="10"/>
      </c>
      <c r="C90" s="84"/>
      <c r="D90" s="64">
        <f t="shared" si="11"/>
      </c>
      <c r="E90" s="82"/>
      <c r="F90" s="64">
        <f t="shared" si="12"/>
      </c>
      <c r="G90" s="83">
        <f t="shared" si="13"/>
      </c>
    </row>
    <row r="91" spans="1:7" ht="16.5" customHeight="1">
      <c r="A91" s="81"/>
      <c r="B91" s="30">
        <f t="shared" si="10"/>
      </c>
      <c r="C91" s="84"/>
      <c r="D91" s="64">
        <f t="shared" si="11"/>
      </c>
      <c r="E91" s="82"/>
      <c r="F91" s="64">
        <f t="shared" si="12"/>
      </c>
      <c r="G91" s="83">
        <f t="shared" si="13"/>
      </c>
    </row>
    <row r="92" spans="1:7" ht="16.5" customHeight="1">
      <c r="A92" s="81"/>
      <c r="B92" s="30">
        <f t="shared" si="10"/>
      </c>
      <c r="C92" s="84"/>
      <c r="D92" s="64">
        <f t="shared" si="11"/>
      </c>
      <c r="E92" s="82"/>
      <c r="F92" s="64">
        <f t="shared" si="12"/>
      </c>
      <c r="G92" s="83">
        <f t="shared" si="13"/>
      </c>
    </row>
    <row r="93" spans="1:7" ht="16.5" customHeight="1">
      <c r="A93" s="81"/>
      <c r="B93" s="30">
        <f t="shared" si="10"/>
      </c>
      <c r="C93" s="84"/>
      <c r="D93" s="64">
        <f t="shared" si="11"/>
      </c>
      <c r="E93" s="82"/>
      <c r="F93" s="64">
        <f t="shared" si="12"/>
      </c>
      <c r="G93" s="83">
        <f t="shared" si="13"/>
      </c>
    </row>
    <row r="94" spans="1:7" ht="16.5" customHeight="1">
      <c r="A94" s="81"/>
      <c r="B94" s="30">
        <f t="shared" si="10"/>
      </c>
      <c r="C94" s="84"/>
      <c r="D94" s="64">
        <f t="shared" si="11"/>
      </c>
      <c r="E94" s="82"/>
      <c r="F94" s="64">
        <f t="shared" si="12"/>
      </c>
      <c r="G94" s="83">
        <f t="shared" si="13"/>
      </c>
    </row>
    <row r="95" spans="1:7" ht="16.5" customHeight="1">
      <c r="A95" s="62"/>
      <c r="B95" s="30">
        <f t="shared" si="10"/>
      </c>
      <c r="C95" s="31"/>
      <c r="D95" s="64">
        <f>IF(C95&lt;&gt;"",C95-C94,"")</f>
      </c>
      <c r="E95" s="63"/>
      <c r="F95" s="64">
        <f t="shared" si="12"/>
      </c>
      <c r="G95" s="83">
        <f t="shared" si="13"/>
      </c>
    </row>
    <row r="96" spans="1:7" ht="16.5" customHeight="1" thickBot="1">
      <c r="A96" s="39" t="s">
        <v>15</v>
      </c>
      <c r="B96" s="40">
        <f>SUM(B84:B95)</f>
        <v>0</v>
      </c>
      <c r="C96" s="41"/>
      <c r="D96" s="65">
        <f>SUM(D84:D95)</f>
        <v>0</v>
      </c>
      <c r="E96" s="66"/>
      <c r="F96" s="65">
        <f>SUM(F84:F95)</f>
        <v>0</v>
      </c>
      <c r="G96" s="67">
        <f>SUM(G84:G95)</f>
        <v>0</v>
      </c>
    </row>
    <row r="97" spans="1:7" ht="16.5" customHeight="1">
      <c r="A97" s="68">
        <f>IF(D82="Imp Gal","Totals in m3",IF(D82="US Gal","Totals in m3",IF(D82="ft3","Totals in m3",IF(F82="Imp Gal","Totals in m3",IF(F82="US Gal","Totals in m3",IF(F82="ft3","Totals in m3",""))))))</f>
      </c>
      <c r="B97" s="69">
        <f>IF(D97&lt;&gt;"",B96,IF(F97&lt;&gt;"",B96,IF(G97&lt;&gt;"",B96,"")))</f>
      </c>
      <c r="C97" s="70"/>
      <c r="D97" s="71">
        <f>IF($A97&lt;&gt;"",IF(D82="Imp Gal",D96*0.004546,IF(D82="US Gal",D96*0.0037854,IF(D82="ft3",D96*0.028317,IF(D82="m3",D96)))),"")</f>
      </c>
      <c r="E97" s="70"/>
      <c r="F97" s="71">
        <f>IF($A97&lt;&gt;"",IF(F82="Imp Gal",F96*0.004546,IF(F82="US Gal",F96*0.0037854,IF(F82="ft3",F96*0.028317,IF(F82="m3",F96)))),"")</f>
      </c>
      <c r="G97" s="71">
        <f>IF(D82="Imp Gal",G96,IF(D82="US Gal",G96,IF(D82="ft3",G96,IF(F82="Imp Gal",G96,IF(F82="US Gal",G96,IF(F82="ft3",G96,""))))))</f>
      </c>
    </row>
    <row r="98" spans="1:7" ht="24.75" customHeight="1">
      <c r="A98" s="98">
        <f>IF(B96&lt;&gt;0,IF($B96=365,"","Prorated for a 365-day period"),"")</f>
      </c>
      <c r="B98" s="98"/>
      <c r="C98" s="98"/>
      <c r="D98" s="98"/>
      <c r="E98" s="98"/>
      <c r="F98" s="98"/>
      <c r="G98" s="74">
        <f>IF($B96&lt;&gt;0,(G96/$B96)*365,"")</f>
      </c>
    </row>
    <row r="99" spans="1:7" ht="17.25" thickBot="1">
      <c r="A99" s="92"/>
      <c r="B99" s="92"/>
      <c r="C99" s="92"/>
      <c r="D99" s="92"/>
      <c r="E99" s="92"/>
      <c r="F99" s="92"/>
      <c r="G99" s="92"/>
    </row>
    <row r="100" spans="1:7" ht="18">
      <c r="A100" s="110" t="s">
        <v>7</v>
      </c>
      <c r="B100" s="93" t="s">
        <v>8</v>
      </c>
      <c r="C100" s="109" t="s">
        <v>31</v>
      </c>
      <c r="D100" s="96"/>
      <c r="E100" s="96"/>
      <c r="F100" s="96" t="s">
        <v>16</v>
      </c>
      <c r="G100" s="97"/>
    </row>
    <row r="101" spans="1:7" ht="16.5" customHeight="1">
      <c r="A101" s="111"/>
      <c r="B101" s="94"/>
      <c r="C101" s="99" t="s">
        <v>17</v>
      </c>
      <c r="D101" s="100"/>
      <c r="E101" s="101" t="s">
        <v>18</v>
      </c>
      <c r="F101" s="100"/>
      <c r="G101" s="94" t="s">
        <v>19</v>
      </c>
    </row>
    <row r="102" spans="1:7" ht="16.5">
      <c r="A102" s="111"/>
      <c r="B102" s="94"/>
      <c r="C102" s="51" t="s">
        <v>2</v>
      </c>
      <c r="D102" s="52"/>
      <c r="E102" s="53" t="s">
        <v>24</v>
      </c>
      <c r="F102" s="52"/>
      <c r="G102" s="94"/>
    </row>
    <row r="103" spans="1:7" ht="25.5">
      <c r="A103" s="111"/>
      <c r="B103" s="94"/>
      <c r="C103" s="54" t="s">
        <v>20</v>
      </c>
      <c r="D103" s="107" t="s">
        <v>21</v>
      </c>
      <c r="E103" s="55" t="s">
        <v>25</v>
      </c>
      <c r="F103" s="107" t="s">
        <v>21</v>
      </c>
      <c r="G103" s="94"/>
    </row>
    <row r="104" spans="1:7" ht="16.5">
      <c r="A104" s="111"/>
      <c r="B104" s="94"/>
      <c r="C104" s="16" t="s">
        <v>14</v>
      </c>
      <c r="D104" s="108"/>
      <c r="E104" s="56" t="s">
        <v>26</v>
      </c>
      <c r="F104" s="108"/>
      <c r="G104" s="94"/>
    </row>
    <row r="105" spans="1:7" ht="16.5">
      <c r="A105" s="112"/>
      <c r="B105" s="95"/>
      <c r="C105" s="20"/>
      <c r="D105" s="57">
        <f>IF(C105&lt;&gt;"",C105,"")</f>
      </c>
      <c r="E105" s="86"/>
      <c r="F105" s="57">
        <f>IF(E105&lt;&gt;"",E105,"")</f>
      </c>
      <c r="G105" s="19" t="s">
        <v>23</v>
      </c>
    </row>
    <row r="106" spans="1:7" ht="16.5" customHeight="1">
      <c r="A106" s="58"/>
      <c r="B106" s="24"/>
      <c r="C106" s="76"/>
      <c r="D106" s="60"/>
      <c r="E106" s="59"/>
      <c r="F106" s="60"/>
      <c r="G106" s="61"/>
    </row>
    <row r="107" spans="1:7" ht="16.5" customHeight="1">
      <c r="A107" s="81"/>
      <c r="B107" s="30">
        <f>IF(A107&lt;&gt;"",A107-A106,"")</f>
      </c>
      <c r="C107" s="84"/>
      <c r="D107" s="64">
        <f>IF(C107&lt;&gt;"",C107-C106,"")</f>
      </c>
      <c r="E107" s="82"/>
      <c r="F107" s="64">
        <f>IF(E107&lt;&gt;"",E107-E106,"")</f>
      </c>
      <c r="G107" s="83">
        <f>IF(D107&lt;&gt;"",IF(D$105="m3",D107,IF(D$105="Litre",D107/1000,IF(D$105="Imp Gal",D107*0.004546,IF(D$105="US Gal",D107*0.0037851,IF(D$105="ft3",D107*0.028317)))))-IF(F$105="m3",F107,IF(F$105="Litre",F107/1000,IF(F$105="Imp Gal",F107*0.004546,IF(F$105="US Gal",F107*0.0037854,IF(F$105="ft3",F107*0.028317))))),"")</f>
      </c>
    </row>
    <row r="108" spans="1:7" ht="16.5" customHeight="1">
      <c r="A108" s="81"/>
      <c r="B108" s="30">
        <f aca="true" t="shared" si="14" ref="B108:B118">IF(A108&lt;&gt;"",A108-A107,"")</f>
      </c>
      <c r="C108" s="84"/>
      <c r="D108" s="64">
        <f aca="true" t="shared" si="15" ref="D108:D117">IF(C108&lt;&gt;"",C108-C107,"")</f>
      </c>
      <c r="E108" s="82"/>
      <c r="F108" s="64">
        <f aca="true" t="shared" si="16" ref="F108:F118">IF(E108&lt;&gt;"",E108-E107,"")</f>
      </c>
      <c r="G108" s="83">
        <f aca="true" t="shared" si="17" ref="G108:G118">IF(D108&lt;&gt;"",IF(D$105="m3",D108,IF(D$105="Litre",D108/1000,IF(D$105="Imp Gal",D108*0.004546,IF(D$105="US Gal",D108*0.0037851,IF(D$105="ft3",D108*0.028317)))))-IF(F$105="m3",F108,IF(F$105="Litre",F108/1000,IF(F$105="Imp Gal",F108*0.004546,IF(F$105="US Gal",F108*0.0037854,IF(F$105="ft3",F108*0.028317))))),"")</f>
      </c>
    </row>
    <row r="109" spans="1:7" ht="16.5" customHeight="1">
      <c r="A109" s="81"/>
      <c r="B109" s="30">
        <f t="shared" si="14"/>
      </c>
      <c r="C109" s="84"/>
      <c r="D109" s="64">
        <f t="shared" si="15"/>
      </c>
      <c r="E109" s="82"/>
      <c r="F109" s="64">
        <f t="shared" si="16"/>
      </c>
      <c r="G109" s="83">
        <f t="shared" si="17"/>
      </c>
    </row>
    <row r="110" spans="1:7" ht="16.5" customHeight="1">
      <c r="A110" s="81"/>
      <c r="B110" s="30">
        <f t="shared" si="14"/>
      </c>
      <c r="C110" s="84"/>
      <c r="D110" s="64">
        <f t="shared" si="15"/>
      </c>
      <c r="E110" s="82"/>
      <c r="F110" s="64">
        <f t="shared" si="16"/>
      </c>
      <c r="G110" s="83">
        <f t="shared" si="17"/>
      </c>
    </row>
    <row r="111" spans="1:7" ht="16.5" customHeight="1">
      <c r="A111" s="81"/>
      <c r="B111" s="30">
        <f t="shared" si="14"/>
      </c>
      <c r="C111" s="84"/>
      <c r="D111" s="64">
        <f t="shared" si="15"/>
      </c>
      <c r="E111" s="82"/>
      <c r="F111" s="64">
        <f t="shared" si="16"/>
      </c>
      <c r="G111" s="83">
        <f t="shared" si="17"/>
      </c>
    </row>
    <row r="112" spans="1:7" ht="16.5" customHeight="1">
      <c r="A112" s="81"/>
      <c r="B112" s="30">
        <f t="shared" si="14"/>
      </c>
      <c r="C112" s="84"/>
      <c r="D112" s="64">
        <f t="shared" si="15"/>
      </c>
      <c r="E112" s="82"/>
      <c r="F112" s="64">
        <f t="shared" si="16"/>
      </c>
      <c r="G112" s="83">
        <f t="shared" si="17"/>
      </c>
    </row>
    <row r="113" spans="1:7" ht="16.5" customHeight="1">
      <c r="A113" s="81"/>
      <c r="B113" s="30">
        <f t="shared" si="14"/>
      </c>
      <c r="C113" s="84"/>
      <c r="D113" s="64">
        <f t="shared" si="15"/>
      </c>
      <c r="E113" s="82"/>
      <c r="F113" s="64">
        <f t="shared" si="16"/>
      </c>
      <c r="G113" s="83">
        <f t="shared" si="17"/>
      </c>
    </row>
    <row r="114" spans="1:7" ht="16.5" customHeight="1">
      <c r="A114" s="81"/>
      <c r="B114" s="30">
        <f t="shared" si="14"/>
      </c>
      <c r="C114" s="84"/>
      <c r="D114" s="64">
        <f t="shared" si="15"/>
      </c>
      <c r="E114" s="82"/>
      <c r="F114" s="64">
        <f t="shared" si="16"/>
      </c>
      <c r="G114" s="83">
        <f t="shared" si="17"/>
      </c>
    </row>
    <row r="115" spans="1:7" ht="16.5" customHeight="1">
      <c r="A115" s="81"/>
      <c r="B115" s="30">
        <f t="shared" si="14"/>
      </c>
      <c r="C115" s="84"/>
      <c r="D115" s="64">
        <f t="shared" si="15"/>
      </c>
      <c r="E115" s="82"/>
      <c r="F115" s="64">
        <f t="shared" si="16"/>
      </c>
      <c r="G115" s="83">
        <f t="shared" si="17"/>
      </c>
    </row>
    <row r="116" spans="1:7" ht="16.5" customHeight="1">
      <c r="A116" s="81"/>
      <c r="B116" s="30">
        <f t="shared" si="14"/>
      </c>
      <c r="C116" s="84"/>
      <c r="D116" s="64">
        <f t="shared" si="15"/>
      </c>
      <c r="E116" s="82"/>
      <c r="F116" s="64">
        <f t="shared" si="16"/>
      </c>
      <c r="G116" s="83">
        <f t="shared" si="17"/>
      </c>
    </row>
    <row r="117" spans="1:7" ht="16.5" customHeight="1">
      <c r="A117" s="81"/>
      <c r="B117" s="30">
        <f t="shared" si="14"/>
      </c>
      <c r="C117" s="84"/>
      <c r="D117" s="64">
        <f t="shared" si="15"/>
      </c>
      <c r="E117" s="82"/>
      <c r="F117" s="64">
        <f t="shared" si="16"/>
      </c>
      <c r="G117" s="83">
        <f t="shared" si="17"/>
      </c>
    </row>
    <row r="118" spans="1:7" ht="16.5" customHeight="1">
      <c r="A118" s="62"/>
      <c r="B118" s="30">
        <f t="shared" si="14"/>
      </c>
      <c r="C118" s="31"/>
      <c r="D118" s="64">
        <f>IF(C118&lt;&gt;"",C118-C117,"")</f>
      </c>
      <c r="E118" s="63"/>
      <c r="F118" s="64">
        <f t="shared" si="16"/>
      </c>
      <c r="G118" s="83">
        <f t="shared" si="17"/>
      </c>
    </row>
    <row r="119" spans="1:7" ht="16.5" customHeight="1" thickBot="1">
      <c r="A119" s="39" t="s">
        <v>15</v>
      </c>
      <c r="B119" s="40">
        <f>SUM(B107:B118)</f>
        <v>0</v>
      </c>
      <c r="C119" s="41"/>
      <c r="D119" s="65">
        <f>SUM(D107:D118)</f>
        <v>0</v>
      </c>
      <c r="E119" s="66"/>
      <c r="F119" s="65">
        <f>SUM(F107:F118)</f>
        <v>0</v>
      </c>
      <c r="G119" s="67">
        <f>SUM(G107:G118)</f>
        <v>0</v>
      </c>
    </row>
    <row r="120" spans="1:7" ht="16.5" customHeight="1">
      <c r="A120" s="68">
        <f>IF(D105="Imp Gal","Totals in m3",IF(D105="US Gal","Totals in m3",IF(D105="ft3","Totals in m3",IF(F105="Imp Gal","Totals in m3",IF(F105="US Gal","Totals in m3",IF(F105="ft3","Totals in m3",""))))))</f>
      </c>
      <c r="B120" s="69">
        <f>IF(D120&lt;&gt;"",B119,IF(F120&lt;&gt;"",B119,IF(G120&lt;&gt;"",B119,"")))</f>
      </c>
      <c r="C120" s="70"/>
      <c r="D120" s="71">
        <f>IF($A120&lt;&gt;"",IF(D105="Imp Gal",D119*0.004546,IF(D105="US Gal",D119*0.0037854,IF(D105="ft3",D119*0.028317,IF(D105="m3",D119)))),"")</f>
      </c>
      <c r="E120" s="70"/>
      <c r="F120" s="71">
        <f>IF($A120&lt;&gt;"",IF(F105="Imp Gal",F119*0.004546,IF(F105="US Gal",F119*0.0037854,IF(F105="ft3",F119*0.028317,IF(F105="m3",F119)))),"")</f>
      </c>
      <c r="G120" s="71">
        <f>IF(D105="Imp Gal",G119,IF(D105="US Gal",G119,IF(D105="ft3",G119,IF(F105="Imp Gal",G119,IF(F105="US Gal",G119,IF(F105="ft3",G119,""))))))</f>
      </c>
    </row>
    <row r="121" spans="1:7" ht="24.75" customHeight="1">
      <c r="A121" s="98">
        <f>IF(B119&lt;&gt;0,IF($B119=365,"","Prorated for a 365-day period"),"")</f>
      </c>
      <c r="B121" s="98"/>
      <c r="C121" s="98"/>
      <c r="D121" s="98"/>
      <c r="E121" s="98"/>
      <c r="F121" s="98"/>
      <c r="G121" s="74">
        <f>IF($B119&lt;&gt;0,(G119/$B119)*365,"")</f>
      </c>
    </row>
    <row r="122" spans="1:7" ht="17.25" thickBot="1">
      <c r="A122" s="91"/>
      <c r="B122" s="91"/>
      <c r="C122" s="91"/>
      <c r="D122" s="91"/>
      <c r="E122" s="91"/>
      <c r="F122" s="91"/>
      <c r="G122" s="91"/>
    </row>
    <row r="123" spans="1:7" ht="18">
      <c r="A123" s="110" t="s">
        <v>7</v>
      </c>
      <c r="B123" s="93" t="s">
        <v>8</v>
      </c>
      <c r="C123" s="109" t="s">
        <v>32</v>
      </c>
      <c r="D123" s="96"/>
      <c r="E123" s="96"/>
      <c r="F123" s="96" t="s">
        <v>16</v>
      </c>
      <c r="G123" s="97"/>
    </row>
    <row r="124" spans="1:7" ht="16.5">
      <c r="A124" s="111"/>
      <c r="B124" s="94"/>
      <c r="C124" s="99" t="s">
        <v>17</v>
      </c>
      <c r="D124" s="100"/>
      <c r="E124" s="101" t="s">
        <v>18</v>
      </c>
      <c r="F124" s="100"/>
      <c r="G124" s="94" t="s">
        <v>19</v>
      </c>
    </row>
    <row r="125" spans="1:7" ht="16.5">
      <c r="A125" s="111"/>
      <c r="B125" s="94"/>
      <c r="C125" s="51" t="s">
        <v>2</v>
      </c>
      <c r="D125" s="52"/>
      <c r="E125" s="53" t="s">
        <v>24</v>
      </c>
      <c r="F125" s="52"/>
      <c r="G125" s="94"/>
    </row>
    <row r="126" spans="1:7" ht="25.5">
      <c r="A126" s="111"/>
      <c r="B126" s="94"/>
      <c r="C126" s="54" t="s">
        <v>20</v>
      </c>
      <c r="D126" s="107" t="s">
        <v>21</v>
      </c>
      <c r="E126" s="55" t="s">
        <v>25</v>
      </c>
      <c r="F126" s="107" t="s">
        <v>21</v>
      </c>
      <c r="G126" s="94"/>
    </row>
    <row r="127" spans="1:7" ht="16.5">
      <c r="A127" s="111"/>
      <c r="B127" s="94"/>
      <c r="C127" s="16" t="s">
        <v>14</v>
      </c>
      <c r="D127" s="108"/>
      <c r="E127" s="56" t="s">
        <v>26</v>
      </c>
      <c r="F127" s="108"/>
      <c r="G127" s="94"/>
    </row>
    <row r="128" spans="1:7" ht="16.5">
      <c r="A128" s="112"/>
      <c r="B128" s="95"/>
      <c r="C128" s="20"/>
      <c r="D128" s="57">
        <f>IF(C128&lt;&gt;"",C128,"")</f>
      </c>
      <c r="E128" s="86"/>
      <c r="F128" s="57">
        <f>IF(E128&lt;&gt;"",E128,"")</f>
      </c>
      <c r="G128" s="19" t="s">
        <v>23</v>
      </c>
    </row>
    <row r="129" spans="1:7" ht="16.5">
      <c r="A129" s="58"/>
      <c r="B129" s="24"/>
      <c r="C129" s="76"/>
      <c r="D129" s="60"/>
      <c r="E129" s="59"/>
      <c r="F129" s="60"/>
      <c r="G129" s="61"/>
    </row>
    <row r="130" spans="1:7" ht="16.5">
      <c r="A130" s="81"/>
      <c r="B130" s="30">
        <f>IF(A130&lt;&gt;"",A130-A129,"")</f>
      </c>
      <c r="C130" s="84"/>
      <c r="D130" s="64">
        <f>IF(C130&lt;&gt;"",C130-C129,"")</f>
      </c>
      <c r="E130" s="82"/>
      <c r="F130" s="64">
        <f>IF(E130&lt;&gt;"",E130-E129,"")</f>
      </c>
      <c r="G130" s="83">
        <f>IF(D130&lt;&gt;"",IF(D$128="m3",D130,IF(D$128="Imp Gal",D130*0.004546,IF(D$128="US Gal",D130*0.0037851,IF(D$128="ft3",D130*0.028317))))-IF(F$128="m3",F130,IF(F$128="Imp Gal",F130*0.004546,IF(F$128="US Gal",F130*0.0037854,IF(F$128="ft3",F130*0.028317)))),"")</f>
      </c>
    </row>
    <row r="131" spans="1:7" ht="16.5">
      <c r="A131" s="81"/>
      <c r="B131" s="30">
        <f aca="true" t="shared" si="18" ref="B131:B141">IF(A131&lt;&gt;"",A131-A130,"")</f>
      </c>
      <c r="C131" s="84"/>
      <c r="D131" s="64">
        <f aca="true" t="shared" si="19" ref="D131:D140">IF(C131&lt;&gt;"",C131-C130,"")</f>
      </c>
      <c r="E131" s="82"/>
      <c r="F131" s="64">
        <f aca="true" t="shared" si="20" ref="F131:F141">IF(E131&lt;&gt;"",E131-E130,"")</f>
      </c>
      <c r="G131" s="83">
        <f aca="true" t="shared" si="21" ref="G131:G141">IF(D131&lt;&gt;"",IF(D$128="m3",D131,IF(D$128="Imp Gal",D131*0.004546,IF(D$128="US Gal",D131*0.0037851,IF(D$128="ft3",D131*0.028317))))-IF(F$128="m3",F131,IF(F$128="Imp Gal",F131*0.004546,IF(F$128="US Gal",F131*0.0037854,IF(F$128="ft3",F131*0.028317)))),"")</f>
      </c>
    </row>
    <row r="132" spans="1:7" ht="16.5">
      <c r="A132" s="81"/>
      <c r="B132" s="30">
        <f t="shared" si="18"/>
      </c>
      <c r="C132" s="84"/>
      <c r="D132" s="64">
        <f t="shared" si="19"/>
      </c>
      <c r="E132" s="82"/>
      <c r="F132" s="64">
        <f t="shared" si="20"/>
      </c>
      <c r="G132" s="83">
        <f t="shared" si="21"/>
      </c>
    </row>
    <row r="133" spans="1:7" ht="16.5">
      <c r="A133" s="81"/>
      <c r="B133" s="30">
        <f t="shared" si="18"/>
      </c>
      <c r="C133" s="84"/>
      <c r="D133" s="64">
        <f t="shared" si="19"/>
      </c>
      <c r="E133" s="82"/>
      <c r="F133" s="64">
        <f t="shared" si="20"/>
      </c>
      <c r="G133" s="83">
        <f t="shared" si="21"/>
      </c>
    </row>
    <row r="134" spans="1:7" ht="16.5">
      <c r="A134" s="81"/>
      <c r="B134" s="30">
        <f t="shared" si="18"/>
      </c>
      <c r="C134" s="84"/>
      <c r="D134" s="64">
        <f t="shared" si="19"/>
      </c>
      <c r="E134" s="82"/>
      <c r="F134" s="64">
        <f t="shared" si="20"/>
      </c>
      <c r="G134" s="83">
        <f t="shared" si="21"/>
      </c>
    </row>
    <row r="135" spans="1:7" ht="16.5">
      <c r="A135" s="81"/>
      <c r="B135" s="30">
        <f t="shared" si="18"/>
      </c>
      <c r="C135" s="84"/>
      <c r="D135" s="64">
        <f t="shared" si="19"/>
      </c>
      <c r="E135" s="82"/>
      <c r="F135" s="64">
        <f t="shared" si="20"/>
      </c>
      <c r="G135" s="83">
        <f t="shared" si="21"/>
      </c>
    </row>
    <row r="136" spans="1:7" ht="16.5">
      <c r="A136" s="81"/>
      <c r="B136" s="30">
        <f t="shared" si="18"/>
      </c>
      <c r="C136" s="84"/>
      <c r="D136" s="64">
        <f t="shared" si="19"/>
      </c>
      <c r="E136" s="82"/>
      <c r="F136" s="64">
        <f t="shared" si="20"/>
      </c>
      <c r="G136" s="83">
        <f t="shared" si="21"/>
      </c>
    </row>
    <row r="137" spans="1:7" ht="16.5">
      <c r="A137" s="81"/>
      <c r="B137" s="30">
        <f t="shared" si="18"/>
      </c>
      <c r="C137" s="84"/>
      <c r="D137" s="64">
        <f t="shared" si="19"/>
      </c>
      <c r="E137" s="82"/>
      <c r="F137" s="64">
        <f t="shared" si="20"/>
      </c>
      <c r="G137" s="83">
        <f t="shared" si="21"/>
      </c>
    </row>
    <row r="138" spans="1:7" ht="16.5">
      <c r="A138" s="81"/>
      <c r="B138" s="30">
        <f t="shared" si="18"/>
      </c>
      <c r="C138" s="84"/>
      <c r="D138" s="64">
        <f t="shared" si="19"/>
      </c>
      <c r="E138" s="82"/>
      <c r="F138" s="64">
        <f t="shared" si="20"/>
      </c>
      <c r="G138" s="83">
        <f t="shared" si="21"/>
      </c>
    </row>
    <row r="139" spans="1:7" ht="16.5">
      <c r="A139" s="81"/>
      <c r="B139" s="30">
        <f t="shared" si="18"/>
      </c>
      <c r="C139" s="84"/>
      <c r="D139" s="64">
        <f t="shared" si="19"/>
      </c>
      <c r="E139" s="82"/>
      <c r="F139" s="64">
        <f t="shared" si="20"/>
      </c>
      <c r="G139" s="83">
        <f t="shared" si="21"/>
      </c>
    </row>
    <row r="140" spans="1:7" ht="16.5">
      <c r="A140" s="81"/>
      <c r="B140" s="30">
        <f t="shared" si="18"/>
      </c>
      <c r="C140" s="84"/>
      <c r="D140" s="64">
        <f t="shared" si="19"/>
      </c>
      <c r="E140" s="82"/>
      <c r="F140" s="64">
        <f t="shared" si="20"/>
      </c>
      <c r="G140" s="83">
        <f t="shared" si="21"/>
      </c>
    </row>
    <row r="141" spans="1:7" ht="16.5">
      <c r="A141" s="62"/>
      <c r="B141" s="30">
        <f t="shared" si="18"/>
      </c>
      <c r="C141" s="31"/>
      <c r="D141" s="64">
        <f>IF(C141&lt;&gt;"",C141-C140,"")</f>
      </c>
      <c r="E141" s="63"/>
      <c r="F141" s="64">
        <f t="shared" si="20"/>
      </c>
      <c r="G141" s="83">
        <f t="shared" si="21"/>
      </c>
    </row>
    <row r="142" spans="1:7" ht="17.25" thickBot="1">
      <c r="A142" s="39" t="s">
        <v>15</v>
      </c>
      <c r="B142" s="40">
        <f>SUM(B130:B141)</f>
        <v>0</v>
      </c>
      <c r="C142" s="41"/>
      <c r="D142" s="65">
        <f>SUM(D130:D141)</f>
        <v>0</v>
      </c>
      <c r="E142" s="66"/>
      <c r="F142" s="65">
        <f>SUM(F130:F141)</f>
        <v>0</v>
      </c>
      <c r="G142" s="67">
        <f>SUM(G130:G141)</f>
        <v>0</v>
      </c>
    </row>
    <row r="143" spans="1:7" ht="16.5">
      <c r="A143" s="68">
        <f>IF(D128="Imp Gal","Totals in m3",IF(D128="US Gal","Totals in m3",IF(D128="ft3","Totals in m3",IF(F128="Imp Gal","Totals in m3",IF(F128="US Gal","Totals in m3",IF(F128="ft3","Totals in m3",""))))))</f>
      </c>
      <c r="B143" s="69">
        <f>IF(D143&lt;&gt;"",B142,IF(F143&lt;&gt;"",B142,IF(G143&lt;&gt;"",B142,"")))</f>
      </c>
      <c r="C143" s="70"/>
      <c r="D143" s="71">
        <f>IF($A143&lt;&gt;"",IF(D128="Imp Gal",D142*0.004546,IF(D128="US Gal",D142*0.0037854,IF(D128="ft3",D142*0.028317,IF(D128="m3",D142)))),"")</f>
      </c>
      <c r="E143" s="70"/>
      <c r="F143" s="71">
        <f>IF($A143&lt;&gt;"",IF(F128="Imp Gal",F142*0.004546,IF(F128="US Gal",F142*0.0037854,IF(F128="ft3",F142*0.028317,IF(F128="m3",F142)))),"")</f>
      </c>
      <c r="G143" s="71">
        <f>IF(D128="Imp Gal",G142,IF(D128="US Gal",G142,IF(D128="ft3",G142,IF(F128="Imp Gal",G142,IF(F128="US Gal",G142,IF(F128="ft3",G142,""))))))</f>
      </c>
    </row>
    <row r="144" spans="1:7" ht="24.75" customHeight="1">
      <c r="A144" s="98">
        <f>IF(B142&lt;&gt;0,IF($B142=365,"","Prorated for a 365-day period"),"")</f>
      </c>
      <c r="B144" s="98"/>
      <c r="C144" s="98"/>
      <c r="D144" s="98"/>
      <c r="E144" s="98"/>
      <c r="F144" s="98"/>
      <c r="G144" s="74">
        <f>IF($B142&lt;&gt;0,(G142/$B142)*365,"")</f>
      </c>
    </row>
    <row r="145" spans="2:7" ht="16.5">
      <c r="B145" s="1"/>
      <c r="C145" s="1"/>
      <c r="D145" s="1"/>
      <c r="E145" s="1"/>
      <c r="F145" s="1"/>
      <c r="G145" s="1"/>
    </row>
    <row r="146" spans="2:7" ht="16.5">
      <c r="B146" s="1"/>
      <c r="C146" s="1"/>
      <c r="D146" s="1"/>
      <c r="E146" s="1"/>
      <c r="F146" s="1"/>
      <c r="G146" s="1"/>
    </row>
    <row r="147" spans="2:7" ht="16.5">
      <c r="B147" s="1"/>
      <c r="C147" s="1"/>
      <c r="D147" s="1"/>
      <c r="E147" s="1"/>
      <c r="F147" s="1"/>
      <c r="G147" s="1"/>
    </row>
    <row r="148" spans="1:7" ht="16.5">
      <c r="A148" s="127"/>
      <c r="B148" s="127"/>
      <c r="C148" s="127"/>
      <c r="D148" s="127"/>
      <c r="E148" s="127"/>
      <c r="F148" s="127"/>
      <c r="G148" s="127"/>
    </row>
    <row r="149" spans="1:7" ht="18" customHeight="1">
      <c r="A149" s="128" t="s">
        <v>33</v>
      </c>
      <c r="B149" s="129"/>
      <c r="C149" s="129"/>
      <c r="D149" s="130"/>
      <c r="E149" s="105" t="s">
        <v>34</v>
      </c>
      <c r="F149" s="106"/>
      <c r="G149" s="77" t="s">
        <v>19</v>
      </c>
    </row>
    <row r="150" spans="1:7" ht="18" customHeight="1">
      <c r="A150" s="131"/>
      <c r="B150" s="132"/>
      <c r="C150" s="132"/>
      <c r="D150" s="133"/>
      <c r="E150" s="88" t="str">
        <f>C31</f>
        <v>Boiler 1</v>
      </c>
      <c r="F150" s="89"/>
      <c r="G150" s="79">
        <f>G52</f>
      </c>
    </row>
    <row r="151" spans="1:7" ht="18" customHeight="1">
      <c r="A151" s="131"/>
      <c r="B151" s="132"/>
      <c r="C151" s="132"/>
      <c r="D151" s="133"/>
      <c r="E151" s="88" t="str">
        <f>C54</f>
        <v>Boiler 2</v>
      </c>
      <c r="F151" s="89"/>
      <c r="G151" s="79">
        <f>G75</f>
      </c>
    </row>
    <row r="152" spans="1:7" ht="18" customHeight="1">
      <c r="A152" s="131"/>
      <c r="B152" s="132"/>
      <c r="C152" s="132"/>
      <c r="D152" s="133"/>
      <c r="E152" s="88" t="str">
        <f>C77</f>
        <v>Boiler 3</v>
      </c>
      <c r="F152" s="89"/>
      <c r="G152" s="79">
        <f>G98</f>
      </c>
    </row>
    <row r="153" spans="1:7" ht="18" customHeight="1">
      <c r="A153" s="131"/>
      <c r="B153" s="132"/>
      <c r="C153" s="132"/>
      <c r="D153" s="133"/>
      <c r="E153" s="88" t="str">
        <f>C100</f>
        <v>Boiler 4 </v>
      </c>
      <c r="F153" s="89"/>
      <c r="G153" s="79">
        <f>G121</f>
      </c>
    </row>
    <row r="154" spans="1:7" ht="18" customHeight="1">
      <c r="A154" s="131"/>
      <c r="B154" s="132"/>
      <c r="C154" s="132"/>
      <c r="D154" s="133"/>
      <c r="E154" s="88" t="str">
        <f>C123</f>
        <v>Boiler 5</v>
      </c>
      <c r="F154" s="89"/>
      <c r="G154" s="79">
        <f>G144</f>
      </c>
    </row>
    <row r="155" spans="1:7" ht="18" customHeight="1">
      <c r="A155" s="134"/>
      <c r="B155" s="135"/>
      <c r="C155" s="135"/>
      <c r="D155" s="136"/>
      <c r="E155" s="103" t="s">
        <v>22</v>
      </c>
      <c r="F155" s="104"/>
      <c r="G155" s="80">
        <f>SUM(G150:G154)</f>
        <v>0</v>
      </c>
    </row>
  </sheetData>
  <sheetProtection/>
  <mergeCells count="79">
    <mergeCell ref="A1:B1"/>
    <mergeCell ref="A149:D155"/>
    <mergeCell ref="A148:G148"/>
    <mergeCell ref="A144:F144"/>
    <mergeCell ref="F2:G6"/>
    <mergeCell ref="A2:E3"/>
    <mergeCell ref="A123:A128"/>
    <mergeCell ref="B123:B128"/>
    <mergeCell ref="C124:D124"/>
    <mergeCell ref="E124:F124"/>
    <mergeCell ref="G124:G127"/>
    <mergeCell ref="D126:D127"/>
    <mergeCell ref="F126:F127"/>
    <mergeCell ref="C1:D1"/>
    <mergeCell ref="E1:G1"/>
    <mergeCell ref="C54:E54"/>
    <mergeCell ref="D80:D81"/>
    <mergeCell ref="F80:F81"/>
    <mergeCell ref="A76:G76"/>
    <mergeCell ref="C55:D55"/>
    <mergeCell ref="E55:F55"/>
    <mergeCell ref="G78:G81"/>
    <mergeCell ref="C123:E123"/>
    <mergeCell ref="F123:G123"/>
    <mergeCell ref="B31:B36"/>
    <mergeCell ref="F34:F35"/>
    <mergeCell ref="C32:D32"/>
    <mergeCell ref="D34:D35"/>
    <mergeCell ref="A75:F75"/>
    <mergeCell ref="C77:E77"/>
    <mergeCell ref="A99:G99"/>
    <mergeCell ref="A100:A105"/>
    <mergeCell ref="B100:B105"/>
    <mergeCell ref="C101:D101"/>
    <mergeCell ref="E101:F101"/>
    <mergeCell ref="G101:G104"/>
    <mergeCell ref="F100:G100"/>
    <mergeCell ref="A98:F98"/>
    <mergeCell ref="A77:A82"/>
    <mergeCell ref="F77:G77"/>
    <mergeCell ref="A4:B5"/>
    <mergeCell ref="C4:E5"/>
    <mergeCell ref="C6:E6"/>
    <mergeCell ref="C8:E8"/>
    <mergeCell ref="A7:G7"/>
    <mergeCell ref="A6:B6"/>
    <mergeCell ref="B8:B13"/>
    <mergeCell ref="A8:A13"/>
    <mergeCell ref="A54:A59"/>
    <mergeCell ref="G55:G58"/>
    <mergeCell ref="D57:D58"/>
    <mergeCell ref="F57:F58"/>
    <mergeCell ref="A30:G30"/>
    <mergeCell ref="C31:E31"/>
    <mergeCell ref="F31:G31"/>
    <mergeCell ref="A52:F52"/>
    <mergeCell ref="G32:G35"/>
    <mergeCell ref="E32:F32"/>
    <mergeCell ref="A31:A36"/>
    <mergeCell ref="C28:D28"/>
    <mergeCell ref="E154:F154"/>
    <mergeCell ref="E155:F155"/>
    <mergeCell ref="E149:F149"/>
    <mergeCell ref="E150:F150"/>
    <mergeCell ref="E151:F151"/>
    <mergeCell ref="E152:F152"/>
    <mergeCell ref="D103:D104"/>
    <mergeCell ref="F103:F104"/>
    <mergeCell ref="C100:E100"/>
    <mergeCell ref="E153:F153"/>
    <mergeCell ref="A29:D29"/>
    <mergeCell ref="A122:G122"/>
    <mergeCell ref="A53:G53"/>
    <mergeCell ref="B54:B59"/>
    <mergeCell ref="F54:G54"/>
    <mergeCell ref="A121:F121"/>
    <mergeCell ref="B77:B82"/>
    <mergeCell ref="C78:D78"/>
    <mergeCell ref="E78:F78"/>
  </mergeCells>
  <dataValidations count="2">
    <dataValidation type="list" allowBlank="1" showInputMessage="1" showErrorMessage="1" promptTitle="Select Units of Measurement" prompt="m3, Imp Gal, US Gal, ft3" sqref="C13">
      <formula1>"m3, Imp Gal, US Gal, ft3"</formula1>
    </dataValidation>
    <dataValidation type="list" allowBlank="1" showInputMessage="1" showErrorMessage="1" promptTitle="Select Units of Measurement" prompt="m3, Litre, Imp Gal, US Gal, ft3" sqref="C36 E36 C59 E59 C82 E82 C105 E105 C128 E128">
      <formula1>"m3, Litre, Imp Gal, US Gal, ft3"</formula1>
    </dataValidation>
  </dataValidations>
  <printOptions horizontalCentered="1" verticalCentered="1"/>
  <pageMargins left="0.5" right="0.5" top="0.5" bottom="0.5" header="0.5" footer="0.25"/>
  <pageSetup horizontalDpi="600" verticalDpi="600" orientation="landscape" r:id="rId2"/>
  <headerFooter alignWithMargins="0">
    <oddFooter>&amp;L&amp;8 060101&amp;R&amp;8Page &amp;P of &amp;N</oddFooter>
  </headerFooter>
  <rowBreaks count="6" manualBreakCount="6">
    <brk id="29" max="255" man="1"/>
    <brk id="52" max="255" man="1"/>
    <brk id="75" max="255" man="1"/>
    <brk id="98" max="255" man="1"/>
    <brk id="121" max="255" man="1"/>
    <brk id="1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Toronto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JLiotta</dc:creator>
  <cp:keywords/>
  <dc:description/>
  <cp:lastModifiedBy>Lyne Kyle</cp:lastModifiedBy>
  <cp:lastPrinted>2011-12-06T16:44:13Z</cp:lastPrinted>
  <dcterms:created xsi:type="dcterms:W3CDTF">2001-02-02T13:22:12Z</dcterms:created>
  <dcterms:modified xsi:type="dcterms:W3CDTF">2017-10-12T17:57:49Z</dcterms:modified>
  <cp:category/>
  <cp:version/>
  <cp:contentType/>
  <cp:contentStatus/>
</cp:coreProperties>
</file>