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0248" windowHeight="8580" tabRatio="884" activeTab="0"/>
  </bookViews>
  <sheets>
    <sheet name="Instructions" sheetId="1" r:id="rId1"/>
    <sheet name="Input-Output" sheetId="2" r:id="rId2"/>
    <sheet name="All Substances" sheetId="3" r:id="rId3"/>
    <sheet name="Calculations" sheetId="4" r:id="rId4"/>
    <sheet name="References" sheetId="5" r:id="rId5"/>
    <sheet name="Process Flow" sheetId="6" r:id="rId6"/>
  </sheets>
  <definedNames>
    <definedName name="_xlnm.Print_Area" localSheetId="3">'Calculations'!$C$3:$N$83</definedName>
    <definedName name="_xlnm.Print_Area" localSheetId="5">'Process Flow'!$C$1:$O$19</definedName>
    <definedName name="_xlnm.Print_Titles" localSheetId="3">'Calculations'!$3:$3</definedName>
  </definedNames>
  <calcPr fullCalcOnLoad="1"/>
</workbook>
</file>

<file path=xl/sharedStrings.xml><?xml version="1.0" encoding="utf-8"?>
<sst xmlns="http://schemas.openxmlformats.org/spreadsheetml/2006/main" count="521" uniqueCount="266">
  <si>
    <t>Consumption :</t>
  </si>
  <si>
    <t>Emission</t>
  </si>
  <si>
    <t>Contaminant</t>
  </si>
  <si>
    <t>(kg/yr)</t>
  </si>
  <si>
    <t>Sulphur Dioxide</t>
  </si>
  <si>
    <t>7446-09-5</t>
  </si>
  <si>
    <t>Nitrogen Oxides</t>
  </si>
  <si>
    <t>Carbon Monoxide</t>
  </si>
  <si>
    <t>630-08-0</t>
  </si>
  <si>
    <t>Nitrous Oxide</t>
  </si>
  <si>
    <t>10024-97-2</t>
  </si>
  <si>
    <t>Carbon Dioxide</t>
  </si>
  <si>
    <t>124-38-9</t>
  </si>
  <si>
    <t>TOC</t>
  </si>
  <si>
    <t>Lead</t>
  </si>
  <si>
    <t>7439-92-1</t>
  </si>
  <si>
    <t>Methane</t>
  </si>
  <si>
    <t>74-82-8</t>
  </si>
  <si>
    <t>VOC</t>
  </si>
  <si>
    <t>2-Methylnaphthalene</t>
  </si>
  <si>
    <t xml:space="preserve">91-57-6 </t>
  </si>
  <si>
    <t>3-Methylchloranthrene</t>
  </si>
  <si>
    <t>&lt;</t>
  </si>
  <si>
    <t>7,12-Dimethylbenz(a)anthracene</t>
  </si>
  <si>
    <t xml:space="preserve">57-97-6 </t>
  </si>
  <si>
    <t>Acenaphthene</t>
  </si>
  <si>
    <t>83-32-9</t>
  </si>
  <si>
    <t>Acenaphthylene</t>
  </si>
  <si>
    <t>Anthracene</t>
  </si>
  <si>
    <t>120-12-7</t>
  </si>
  <si>
    <t>56-55-3</t>
  </si>
  <si>
    <t>Benzene</t>
  </si>
  <si>
    <t>71-43-2</t>
  </si>
  <si>
    <t>Benzo(a)pyrene</t>
  </si>
  <si>
    <t>50-32-8</t>
  </si>
  <si>
    <t>Benzo(b)fluoranthene</t>
  </si>
  <si>
    <t>205-99-2</t>
  </si>
  <si>
    <t>Benzo(g,h,I)perylene</t>
  </si>
  <si>
    <t>191-24-2</t>
  </si>
  <si>
    <t>Butane</t>
  </si>
  <si>
    <t>106-97-8</t>
  </si>
  <si>
    <t xml:space="preserve">218-01-9 </t>
  </si>
  <si>
    <t>Dibenzo(a,h)anthracene</t>
  </si>
  <si>
    <t>53-70-3</t>
  </si>
  <si>
    <t>Dichlorobenzene</t>
  </si>
  <si>
    <t xml:space="preserve">25321-22-6 </t>
  </si>
  <si>
    <t>Ethane</t>
  </si>
  <si>
    <t xml:space="preserve">74-84-0 </t>
  </si>
  <si>
    <t>Fluoranthene</t>
  </si>
  <si>
    <t>206-44-0</t>
  </si>
  <si>
    <t>Fluorene</t>
  </si>
  <si>
    <t>86-73-7</t>
  </si>
  <si>
    <t>Formaldehyde</t>
  </si>
  <si>
    <t>50-00-0</t>
  </si>
  <si>
    <t>Hexane</t>
  </si>
  <si>
    <t>110-54-3</t>
  </si>
  <si>
    <t>Indeno(1,2,3-cd)pyrene</t>
  </si>
  <si>
    <t>193-39-5</t>
  </si>
  <si>
    <t>Naphthalene</t>
  </si>
  <si>
    <t>91-20-3</t>
  </si>
  <si>
    <t>Pentane</t>
  </si>
  <si>
    <t>109-66-0</t>
  </si>
  <si>
    <t>Phenanthrene</t>
  </si>
  <si>
    <t>85-01-8</t>
  </si>
  <si>
    <t>Propane</t>
  </si>
  <si>
    <t>74-98-6</t>
  </si>
  <si>
    <t>Pyrene</t>
  </si>
  <si>
    <t>129-00-0</t>
  </si>
  <si>
    <t>Toluene</t>
  </si>
  <si>
    <t>108-88-3</t>
  </si>
  <si>
    <t>Arsenic</t>
  </si>
  <si>
    <t>7440-38-8</t>
  </si>
  <si>
    <t>Barium</t>
  </si>
  <si>
    <t>7440-39-3</t>
  </si>
  <si>
    <t>Beryllium</t>
  </si>
  <si>
    <t>7440-41-7</t>
  </si>
  <si>
    <t>Cadmium</t>
  </si>
  <si>
    <t>7440-43-9</t>
  </si>
  <si>
    <t>Cobalt</t>
  </si>
  <si>
    <t>7440-48-4</t>
  </si>
  <si>
    <t>Copper</t>
  </si>
  <si>
    <t>7440-50-8</t>
  </si>
  <si>
    <t>Manganese</t>
  </si>
  <si>
    <t>7439-96-5</t>
  </si>
  <si>
    <t>Mercury</t>
  </si>
  <si>
    <t>7439-97-6</t>
  </si>
  <si>
    <t>Molybdenum</t>
  </si>
  <si>
    <t>7439-98-7</t>
  </si>
  <si>
    <t>Nickel</t>
  </si>
  <si>
    <t>7440-02-0</t>
  </si>
  <si>
    <t>Selenium</t>
  </si>
  <si>
    <t>7782-49-2</t>
  </si>
  <si>
    <t>Vanadium</t>
  </si>
  <si>
    <t>Zinc</t>
  </si>
  <si>
    <t>7440-66-6</t>
  </si>
  <si>
    <t>Emission Factors from USEPA AP-42, "Compilation of Air Pollution Emission Factors", Section 1.4, 1998</t>
  </si>
  <si>
    <t>For Boilers &lt; 100MMBtu/hour</t>
  </si>
  <si>
    <t>11104-93-1</t>
  </si>
  <si>
    <t>56-49-5</t>
  </si>
  <si>
    <t>Benzo(a)phenanthrene</t>
  </si>
  <si>
    <t>Sample Calculations:</t>
  </si>
  <si>
    <r>
      <t>Consumption (ft</t>
    </r>
    <r>
      <rPr>
        <vertAlign val="superscript"/>
        <sz val="10"/>
        <color indexed="8"/>
        <rFont val="Times New Roman"/>
        <family val="1"/>
      </rPr>
      <t>3</t>
    </r>
    <r>
      <rPr>
        <sz val="10"/>
        <color indexed="8"/>
        <rFont val="Times New Roman"/>
        <family val="1"/>
      </rPr>
      <t>/yr) X Emission Factor (lb/10</t>
    </r>
    <r>
      <rPr>
        <vertAlign val="superscript"/>
        <sz val="10"/>
        <color indexed="8"/>
        <rFont val="Times New Roman"/>
        <family val="1"/>
      </rPr>
      <t>6</t>
    </r>
    <r>
      <rPr>
        <sz val="10"/>
        <color indexed="8"/>
        <rFont val="Times New Roman"/>
        <family val="1"/>
      </rPr>
      <t xml:space="preserve"> ft</t>
    </r>
    <r>
      <rPr>
        <vertAlign val="superscript"/>
        <sz val="10"/>
        <color indexed="8"/>
        <rFont val="Times New Roman"/>
        <family val="1"/>
      </rPr>
      <t>3</t>
    </r>
    <r>
      <rPr>
        <sz val="10"/>
        <color indexed="8"/>
        <rFont val="Times New Roman"/>
        <family val="1"/>
      </rPr>
      <t>) X 0.4536 kg/lb</t>
    </r>
  </si>
  <si>
    <t>=</t>
  </si>
  <si>
    <t xml:space="preserve"> NOx Emission Rate =</t>
  </si>
  <si>
    <t>Rate</t>
  </si>
  <si>
    <t>7440-62-2</t>
  </si>
  <si>
    <t>208-96-8</t>
  </si>
  <si>
    <t>Data Quality</t>
  </si>
  <si>
    <t>Emission Factor</t>
  </si>
  <si>
    <t>Low NOx</t>
  </si>
  <si>
    <t>Low NOx Recirc.</t>
  </si>
  <si>
    <t>B</t>
  </si>
  <si>
    <t>Identify emissions control installed:</t>
  </si>
  <si>
    <t>Control</t>
  </si>
  <si>
    <t>Low NOx Burner</t>
  </si>
  <si>
    <t>Low NOx Burner and Recirculated Flue Gas</t>
  </si>
  <si>
    <t>A</t>
  </si>
  <si>
    <t>D</t>
  </si>
  <si>
    <t>E</t>
  </si>
  <si>
    <t>C</t>
  </si>
  <si>
    <t>Quantity of natural gas consumed:</t>
  </si>
  <si>
    <t>OR</t>
  </si>
  <si>
    <t>Total maximum thermal input for all equipment:</t>
  </si>
  <si>
    <t>Operating schedule:</t>
  </si>
  <si>
    <t>hours/day</t>
  </si>
  <si>
    <t>days/week</t>
  </si>
  <si>
    <t>weeks/year</t>
  </si>
  <si>
    <r>
      <t>m</t>
    </r>
    <r>
      <rPr>
        <vertAlign val="superscript"/>
        <sz val="10"/>
        <rFont val="Times New Roman"/>
        <family val="1"/>
      </rPr>
      <t>3</t>
    </r>
    <r>
      <rPr>
        <sz val="10"/>
        <rFont val="Times New Roman"/>
        <family val="1"/>
      </rPr>
      <t>/yr</t>
    </r>
  </si>
  <si>
    <r>
      <t>ft</t>
    </r>
    <r>
      <rPr>
        <vertAlign val="superscript"/>
        <sz val="10"/>
        <rFont val="Times New Roman"/>
        <family val="1"/>
      </rPr>
      <t>3</t>
    </r>
    <r>
      <rPr>
        <sz val="10"/>
        <rFont val="Times New Roman"/>
        <family val="1"/>
      </rPr>
      <t>/yr</t>
    </r>
  </si>
  <si>
    <t>Comments</t>
  </si>
  <si>
    <t>PAH</t>
  </si>
  <si>
    <t>Benzo(a)anthracene</t>
  </si>
  <si>
    <t>Total PAHs</t>
  </si>
  <si>
    <t>n/a</t>
  </si>
  <si>
    <t>Chromium (non-hexavalent)</t>
  </si>
  <si>
    <t>Particulate Matter (PM2.5)</t>
  </si>
  <si>
    <t>Other Substances</t>
  </si>
  <si>
    <t>CAS #</t>
  </si>
  <si>
    <t>BTU/h</t>
  </si>
  <si>
    <t xml:space="preserve"> Uncontrolled NOx Emission Rate =</t>
  </si>
  <si>
    <t>Summary of Calculations</t>
  </si>
  <si>
    <t>Calculations</t>
  </si>
  <si>
    <t>References</t>
  </si>
  <si>
    <t xml:space="preserve">Emission factors and an assessment of their data quality are provided in the US EPA AP-42 "Natural Gas Combustion", Section 1.4, 1998 </t>
  </si>
  <si>
    <t>n/a - not applicable</t>
  </si>
  <si>
    <r>
      <t>(lb/1000000 ft</t>
    </r>
    <r>
      <rPr>
        <b/>
        <vertAlign val="superscript"/>
        <sz val="10"/>
        <rFont val="Times New Roman"/>
        <family val="1"/>
      </rPr>
      <t>3</t>
    </r>
    <r>
      <rPr>
        <b/>
        <sz val="10"/>
        <rFont val="Times New Roman"/>
        <family val="1"/>
      </rPr>
      <t>)</t>
    </r>
  </si>
  <si>
    <t>Benzo(j)fluoranthene</t>
  </si>
  <si>
    <t>205-82-3</t>
  </si>
  <si>
    <t>http://www.epa.gov/ttn/chief/ap42/ch01/final/c01s04.pdf</t>
  </si>
  <si>
    <t>How to use this calculator:</t>
  </si>
  <si>
    <t>Output summary:</t>
  </si>
  <si>
    <t>Other processes:</t>
  </si>
  <si>
    <t>Before you start make sure you have:</t>
  </si>
  <si>
    <t>Process Flow</t>
  </si>
  <si>
    <t>Combustion By-Products from Gas Burners</t>
  </si>
  <si>
    <t>Receiving</t>
  </si>
  <si>
    <t>Cooling</t>
  </si>
  <si>
    <t>Storage</t>
  </si>
  <si>
    <t>Legend:</t>
  </si>
  <si>
    <t>Shipping/ Distribution</t>
  </si>
  <si>
    <t>Process Step</t>
  </si>
  <si>
    <t>Release</t>
  </si>
  <si>
    <t>Input</t>
  </si>
  <si>
    <t>cubic metres</t>
  </si>
  <si>
    <t>cubic feet</t>
  </si>
  <si>
    <t>kJ/h</t>
  </si>
  <si>
    <r>
      <t>ft</t>
    </r>
    <r>
      <rPr>
        <vertAlign val="superscript"/>
        <sz val="10"/>
        <color indexed="8"/>
        <rFont val="Times New Roman"/>
        <family val="1"/>
      </rPr>
      <t>3</t>
    </r>
    <r>
      <rPr>
        <sz val="10"/>
        <color indexed="8"/>
        <rFont val="Times New Roman"/>
        <family val="1"/>
      </rPr>
      <t>/yr X 100 lb/10</t>
    </r>
    <r>
      <rPr>
        <vertAlign val="superscript"/>
        <sz val="10"/>
        <color indexed="8"/>
        <rFont val="Times New Roman"/>
        <family val="1"/>
      </rPr>
      <t>6</t>
    </r>
    <r>
      <rPr>
        <sz val="10"/>
        <color indexed="8"/>
        <rFont val="Times New Roman"/>
        <family val="1"/>
      </rPr>
      <t xml:space="preserve"> ft</t>
    </r>
    <r>
      <rPr>
        <vertAlign val="superscript"/>
        <sz val="10"/>
        <color indexed="8"/>
        <rFont val="Times New Roman"/>
        <family val="1"/>
      </rPr>
      <t>3</t>
    </r>
    <r>
      <rPr>
        <sz val="10"/>
        <color indexed="8"/>
        <rFont val="Times New Roman"/>
        <family val="1"/>
      </rPr>
      <t xml:space="preserve"> X 0.4536 kg/lb</t>
    </r>
  </si>
  <si>
    <t>PM2.5</t>
  </si>
  <si>
    <t>Freezing</t>
  </si>
  <si>
    <t>Mixing/ Ingredient Preparation</t>
  </si>
  <si>
    <t>Cooking/ Baking/ Frying</t>
  </si>
  <si>
    <t>Packaging</t>
  </si>
  <si>
    <t>Frozen Food Manufacturing</t>
  </si>
  <si>
    <t>Natural Gas Fired Equipment (Fryers, Ovens)</t>
  </si>
  <si>
    <t>Dust Collectors (for ingredient mixing)</t>
  </si>
  <si>
    <t>Dust Collector ID</t>
  </si>
  <si>
    <t>Air flow rate</t>
  </si>
  <si>
    <t>Units</t>
  </si>
  <si>
    <t>Operating Schedule</t>
  </si>
  <si>
    <t>Example: Hopper 1 Dust Collector</t>
  </si>
  <si>
    <t>DC</t>
  </si>
  <si>
    <t>cfm</t>
  </si>
  <si>
    <r>
      <t>m</t>
    </r>
    <r>
      <rPr>
        <vertAlign val="superscript"/>
        <sz val="10"/>
        <color indexed="8"/>
        <rFont val="Times New Roman"/>
        <family val="1"/>
      </rPr>
      <t>3</t>
    </r>
    <r>
      <rPr>
        <sz val="10"/>
        <color indexed="8"/>
        <rFont val="Times New Roman"/>
        <family val="1"/>
      </rPr>
      <t>/s</t>
    </r>
  </si>
  <si>
    <r>
      <t>(mg/m</t>
    </r>
    <r>
      <rPr>
        <b/>
        <vertAlign val="superscript"/>
        <sz val="10"/>
        <color indexed="8"/>
        <rFont val="Times New Roman"/>
        <family val="1"/>
      </rPr>
      <t>3</t>
    </r>
    <r>
      <rPr>
        <b/>
        <sz val="10"/>
        <color indexed="8"/>
        <rFont val="Times New Roman"/>
        <family val="1"/>
      </rPr>
      <t>)</t>
    </r>
  </si>
  <si>
    <t>Emission Rate</t>
  </si>
  <si>
    <t>Total</t>
  </si>
  <si>
    <t>PM2.5 Emission Rate =</t>
  </si>
  <si>
    <r>
      <t>Air flow rate (m</t>
    </r>
    <r>
      <rPr>
        <vertAlign val="superscript"/>
        <sz val="10"/>
        <color indexed="8"/>
        <rFont val="Times New Roman"/>
        <family val="1"/>
      </rPr>
      <t>3</t>
    </r>
    <r>
      <rPr>
        <sz val="10"/>
        <color indexed="8"/>
        <rFont val="Times New Roman"/>
        <family val="1"/>
      </rPr>
      <t>/s) X 3600 s/h X Operating Schedule (h/d X d/w X w/y) X Emission Factor (mg/m</t>
    </r>
    <r>
      <rPr>
        <vertAlign val="superscript"/>
        <sz val="10"/>
        <color indexed="8"/>
        <rFont val="Times New Roman"/>
        <family val="1"/>
      </rPr>
      <t>3</t>
    </r>
    <r>
      <rPr>
        <sz val="10"/>
        <color indexed="8"/>
        <rFont val="Times New Roman"/>
        <family val="1"/>
      </rPr>
      <t>) / 1000000 mg/kg</t>
    </r>
  </si>
  <si>
    <t>- the airflow rate for dust collectors used near mixing areas</t>
  </si>
  <si>
    <t>- the operating schedule for dust collectors used near mixing areas</t>
  </si>
  <si>
    <t>Dust collector emission factors are provided in the Ontario Ministry of the Environment publication "Procedure for Preparing and ESDM Report" PIBS #3614e03, March 2009</t>
  </si>
  <si>
    <t>http://www.ene.gov.on.ca/envision/gp/3614e03.pdf</t>
  </si>
  <si>
    <t>Internal Use Only</t>
  </si>
  <si>
    <t># of Units</t>
  </si>
  <si>
    <r>
      <t>w/y X 20 mg/m</t>
    </r>
    <r>
      <rPr>
        <vertAlign val="superscript"/>
        <sz val="10"/>
        <color indexed="8"/>
        <rFont val="Times New Roman"/>
        <family val="1"/>
      </rPr>
      <t>3</t>
    </r>
    <r>
      <rPr>
        <sz val="10"/>
        <color indexed="8"/>
        <rFont val="Times New Roman"/>
        <family val="1"/>
      </rPr>
      <t xml:space="preserve"> / 1000000 mg/kg X 3600 s/h X</t>
    </r>
  </si>
  <si>
    <t>Select units</t>
  </si>
  <si>
    <r>
      <rPr>
        <b/>
        <sz val="12"/>
        <color indexed="8"/>
        <rFont val="Times New Roman"/>
        <family val="1"/>
      </rPr>
      <t>1.</t>
    </r>
    <r>
      <rPr>
        <sz val="12"/>
        <color indexed="8"/>
        <rFont val="Times New Roman"/>
        <family val="1"/>
      </rPr>
      <t xml:space="preserve"> Select the type of emission control equipment installed</t>
    </r>
  </si>
  <si>
    <r>
      <rPr>
        <b/>
        <sz val="12"/>
        <color indexed="8"/>
        <rFont val="Times New Roman"/>
        <family val="1"/>
      </rPr>
      <t>2.</t>
    </r>
    <r>
      <rPr>
        <sz val="12"/>
        <color indexed="8"/>
        <rFont val="Times New Roman"/>
        <family val="1"/>
      </rPr>
      <t xml:space="preserve"> Enter the quantity of natural gas used during the reporting year </t>
    </r>
    <r>
      <rPr>
        <b/>
        <sz val="12"/>
        <color indexed="10"/>
        <rFont val="Times New Roman"/>
        <family val="1"/>
      </rPr>
      <t>OR</t>
    </r>
  </si>
  <si>
    <r>
      <rPr>
        <b/>
        <sz val="12"/>
        <rFont val="Times New Roman"/>
        <family val="1"/>
      </rPr>
      <t xml:space="preserve">NOTE: </t>
    </r>
    <r>
      <rPr>
        <sz val="12"/>
        <rFont val="Times New Roman"/>
        <family val="1"/>
      </rPr>
      <t>some of these may not apply to your facility</t>
    </r>
  </si>
  <si>
    <r>
      <t xml:space="preserve">Please complete ONLY A </t>
    </r>
    <r>
      <rPr>
        <b/>
        <sz val="12"/>
        <color indexed="10"/>
        <rFont val="Times New Roman"/>
        <family val="1"/>
      </rPr>
      <t>or</t>
    </r>
    <r>
      <rPr>
        <b/>
        <sz val="12"/>
        <color indexed="8"/>
        <rFont val="Times New Roman"/>
        <family val="1"/>
      </rPr>
      <t xml:space="preserve"> B</t>
    </r>
  </si>
  <si>
    <r>
      <t xml:space="preserve">A) </t>
    </r>
    <r>
      <rPr>
        <sz val="12"/>
        <color indexed="8"/>
        <rFont val="Times New Roman"/>
        <family val="1"/>
      </rPr>
      <t>the quantity of natural gas (NG)</t>
    </r>
  </si>
  <si>
    <t>This page provides all the reference information for the emission factors and assumptions used in the Calculations spreadsheet. Click on the links below to view the source documents.</t>
  </si>
  <si>
    <t>Select</t>
  </si>
  <si>
    <t>Input summary:</t>
  </si>
  <si>
    <t>Natural gas-fired equipment:</t>
  </si>
  <si>
    <t>Dust collectors:</t>
  </si>
  <si>
    <r>
      <rPr>
        <b/>
        <sz val="12"/>
        <color indexed="8"/>
        <rFont val="Times New Roman"/>
        <family val="1"/>
      </rPr>
      <t>3.</t>
    </r>
    <r>
      <rPr>
        <sz val="12"/>
        <color indexed="8"/>
        <rFont val="Times New Roman"/>
        <family val="1"/>
      </rPr>
      <t xml:space="preserve"> Enter the airflow rate for each dust collector used near ingredient mixing areas</t>
    </r>
  </si>
  <si>
    <r>
      <t xml:space="preserve">   the total combined maximum thermal input for all natural gas-fired equipment </t>
    </r>
    <r>
      <rPr>
        <b/>
        <sz val="12"/>
        <color indexed="10"/>
        <rFont val="Times New Roman"/>
        <family val="1"/>
      </rPr>
      <t>AND</t>
    </r>
  </si>
  <si>
    <t xml:space="preserve">   the operating schedule for all natural gas-fired equipment during the reporting year</t>
  </si>
  <si>
    <t>ChemTRAC Priority Substances</t>
  </si>
  <si>
    <r>
      <t xml:space="preserve">• </t>
    </r>
    <r>
      <rPr>
        <sz val="12"/>
        <rFont val="Times New Roman"/>
        <family val="1"/>
      </rPr>
      <t xml:space="preserve">If you have site specific emission factors you may use them in the table below. If you choose to insert your own emission factor ensure that the units have been converted accordingly.  </t>
    </r>
  </si>
  <si>
    <t xml:space="preserve">Copyright (C) 2010, City of Toronto </t>
  </si>
  <si>
    <t xml:space="preserve">•This page provides detailed calculations based on the information provided in the Input table. It also provides sample calculations and an assessment of emission factor data quality. </t>
  </si>
  <si>
    <t>Units Code</t>
  </si>
  <si>
    <r>
      <rPr>
        <b/>
        <sz val="12"/>
        <color indexed="8"/>
        <rFont val="Times New Roman"/>
        <family val="1"/>
      </rPr>
      <t>1.</t>
    </r>
    <r>
      <rPr>
        <sz val="12"/>
        <color indexed="8"/>
        <rFont val="Times New Roman"/>
        <family val="1"/>
      </rPr>
      <t xml:space="preserve"> Click on the "Input-Output" Tab </t>
    </r>
  </si>
  <si>
    <r>
      <rPr>
        <b/>
        <sz val="12"/>
        <color indexed="8"/>
        <rFont val="Times New Roman"/>
        <family val="1"/>
      </rPr>
      <t>2.</t>
    </r>
    <r>
      <rPr>
        <sz val="12"/>
        <color indexed="8"/>
        <rFont val="Times New Roman"/>
        <family val="1"/>
      </rPr>
      <t xml:space="preserve"> Fill out the appropriate amounts in the yellow boxes</t>
    </r>
  </si>
  <si>
    <r>
      <rPr>
        <b/>
        <sz val="12"/>
        <color indexed="8"/>
        <rFont val="Times New Roman"/>
        <family val="1"/>
      </rPr>
      <t xml:space="preserve">4. </t>
    </r>
    <r>
      <rPr>
        <sz val="12"/>
        <color indexed="8"/>
        <rFont val="Times New Roman"/>
        <family val="1"/>
      </rPr>
      <t>Enter the operating schedule for each dust collector used near ingredient mixing areas</t>
    </r>
  </si>
  <si>
    <t>OUTPUT SUMMARY (Only ChemTRAC priority substances)</t>
  </si>
  <si>
    <r>
      <t>B)</t>
    </r>
    <r>
      <rPr>
        <sz val="12"/>
        <color indexed="8"/>
        <rFont val="Times New Roman"/>
        <family val="1"/>
      </rPr>
      <t xml:space="preserve"> the thermal input and operating schedule</t>
    </r>
  </si>
  <si>
    <t>This tool is provided solely as an aid, and the City of Toronto makes no representation or warranty as to its applicability to your facility or to your obligation to comply with the Environmental Reporting and Disclosure Bylaw (Municipal Code Chapter 423). It is the responsibility of each facility owner or operator to take the necessary steps to ensure compliance with the bylaw.</t>
  </si>
  <si>
    <t>Number of Dust Collectors</t>
  </si>
  <si>
    <t>None (Uncontrolled)</t>
  </si>
  <si>
    <t>Uncontrolled (None)</t>
  </si>
  <si>
    <t xml:space="preserve">    Enter the total combined maximum thermal input for all natural-gas fired equipment &amp; operating schedule</t>
  </si>
  <si>
    <r>
      <rPr>
        <b/>
        <sz val="12"/>
        <color indexed="8"/>
        <rFont val="Times New Roman"/>
        <family val="1"/>
      </rPr>
      <t xml:space="preserve">3. </t>
    </r>
    <r>
      <rPr>
        <sz val="12"/>
        <color indexed="8"/>
        <rFont val="Times New Roman"/>
        <family val="1"/>
      </rPr>
      <t>Scroll down to view the Output Summary</t>
    </r>
  </si>
  <si>
    <t>Calculation Tool for</t>
  </si>
  <si>
    <t>Quantity (kg/yr)</t>
  </si>
  <si>
    <r>
      <t>Manufactured</t>
    </r>
    <r>
      <rPr>
        <b/>
        <vertAlign val="superscript"/>
        <sz val="12"/>
        <color indexed="8"/>
        <rFont val="Times New Roman"/>
        <family val="1"/>
      </rPr>
      <t>1</t>
    </r>
  </si>
  <si>
    <r>
      <t>Processed</t>
    </r>
    <r>
      <rPr>
        <b/>
        <vertAlign val="superscript"/>
        <sz val="12"/>
        <color indexed="8"/>
        <rFont val="Times New Roman"/>
        <family val="1"/>
      </rPr>
      <t>1</t>
    </r>
  </si>
  <si>
    <r>
      <t>Otherwise Used</t>
    </r>
    <r>
      <rPr>
        <b/>
        <vertAlign val="superscript"/>
        <sz val="12"/>
        <color indexed="8"/>
        <rFont val="Times New Roman"/>
        <family val="1"/>
      </rPr>
      <t>1</t>
    </r>
  </si>
  <si>
    <r>
      <t>Released to Air</t>
    </r>
    <r>
      <rPr>
        <b/>
        <vertAlign val="superscript"/>
        <sz val="12"/>
        <color indexed="8"/>
        <rFont val="Times New Roman"/>
        <family val="1"/>
      </rPr>
      <t>1</t>
    </r>
  </si>
  <si>
    <r>
      <t>Cadmium</t>
    </r>
    <r>
      <rPr>
        <sz val="10"/>
        <rFont val="Times New Roman"/>
        <family val="1"/>
      </rPr>
      <t xml:space="preserve"> and its compounds</t>
    </r>
  </si>
  <si>
    <r>
      <t xml:space="preserve">Chromium (non-hexavalent) </t>
    </r>
    <r>
      <rPr>
        <sz val="10"/>
        <rFont val="Times New Roman"/>
        <family val="1"/>
      </rPr>
      <t>and its compounds</t>
    </r>
  </si>
  <si>
    <r>
      <t xml:space="preserve">Lead </t>
    </r>
    <r>
      <rPr>
        <sz val="10"/>
        <rFont val="Times New Roman"/>
        <family val="1"/>
      </rPr>
      <t>and its compounds</t>
    </r>
  </si>
  <si>
    <r>
      <t xml:space="preserve">Manganese </t>
    </r>
    <r>
      <rPr>
        <sz val="10"/>
        <rFont val="Times New Roman"/>
        <family val="1"/>
      </rPr>
      <t>and its compounds</t>
    </r>
  </si>
  <si>
    <r>
      <t xml:space="preserve">Mercury </t>
    </r>
    <r>
      <rPr>
        <sz val="10"/>
        <rFont val="Times New Roman"/>
        <family val="1"/>
      </rPr>
      <t>and its compounds</t>
    </r>
  </si>
  <si>
    <r>
      <t xml:space="preserve">Nickel </t>
    </r>
    <r>
      <rPr>
        <sz val="10"/>
        <rFont val="Times New Roman"/>
        <family val="1"/>
      </rPr>
      <t>and its compounds</t>
    </r>
  </si>
  <si>
    <r>
      <t xml:space="preserve">Cadmium </t>
    </r>
    <r>
      <rPr>
        <sz val="10"/>
        <rFont val="Times New Roman"/>
        <family val="1"/>
      </rPr>
      <t>and its compounds</t>
    </r>
  </si>
  <si>
    <r>
      <t>Mercury</t>
    </r>
    <r>
      <rPr>
        <sz val="10"/>
        <rFont val="Times New Roman"/>
        <family val="1"/>
      </rPr>
      <t xml:space="preserve"> and its compounds</t>
    </r>
  </si>
  <si>
    <t>• This page provides a process flow diagram that shows examples of the steps that could be involved in frozen food manufacturing, and identifies process steps where ChemTRAC priority substances could be manufactured, processed, otherwise used and/or released. 
• Not all facilities will follow all of these steps in this exact order. 
• Not all facilities will have contaminant releases at the process steps identified, and some may have contaminant releases at steps which have not been identified in this diagram.</t>
  </si>
  <si>
    <t xml:space="preserve">This table gives you the estimated quantity of ChemTRAC priority substances this activity manufactured, processed, otherwise used and/or released for the reporting year. </t>
  </si>
  <si>
    <r>
      <t>If your facility has other activities or sources that MPO and/or release ChemTRAC priority substances (chemicals), you will need to calculate the chemical amounts contributed from these activities as well. Please go to  the</t>
    </r>
    <r>
      <rPr>
        <u val="single"/>
        <sz val="12"/>
        <color indexed="12"/>
        <rFont val="Times New Roman"/>
        <family val="1"/>
      </rPr>
      <t xml:space="preserve"> ChemTRAC website </t>
    </r>
    <r>
      <rPr>
        <sz val="12"/>
        <rFont val="Times New Roman"/>
        <family val="1"/>
      </rPr>
      <t>for other calculators and more information.</t>
    </r>
  </si>
  <si>
    <r>
      <rPr>
        <sz val="12"/>
        <rFont val="Calibri"/>
        <family val="2"/>
      </rPr>
      <t>•</t>
    </r>
    <r>
      <rPr>
        <sz val="8.4"/>
        <rFont val="Times New Roman"/>
        <family val="1"/>
      </rPr>
      <t xml:space="preserve"> </t>
    </r>
    <r>
      <rPr>
        <sz val="12"/>
        <rFont val="Times New Roman"/>
        <family val="1"/>
      </rPr>
      <t>This page gathers information related to the processes at your facility and shows the estimated amounts of priority substances that are manufactured, processed, otherwise used (MPO) and/or released during frozen food manufacturing.</t>
    </r>
  </si>
  <si>
    <t>Nitrogen Oxides (NOx)</t>
  </si>
  <si>
    <t>Volatile Organic Compounds (VOCs)</t>
  </si>
  <si>
    <r>
      <t>Definitions</t>
    </r>
    <r>
      <rPr>
        <b/>
        <vertAlign val="superscript"/>
        <sz val="14"/>
        <color indexed="8"/>
        <rFont val="Times New Roman"/>
        <family val="1"/>
      </rPr>
      <t>1</t>
    </r>
  </si>
  <si>
    <t>Total MPO and Releases:</t>
  </si>
  <si>
    <r>
      <t xml:space="preserve">This page contains necessary instructions that will help you use this calculator to estimate the amount of ChemTRAC priority substances and other chemicals that are manufactured, processed, otherwise used (MPO) and/or released during the production of </t>
    </r>
    <r>
      <rPr>
        <b/>
        <sz val="12"/>
        <color indexed="8"/>
        <rFont val="Times New Roman"/>
        <family val="1"/>
      </rPr>
      <t>frozen food</t>
    </r>
    <r>
      <rPr>
        <sz val="12"/>
        <color indexed="8"/>
        <rFont val="Times New Roman"/>
        <family val="1"/>
      </rPr>
      <t>.</t>
    </r>
  </si>
  <si>
    <r>
      <t xml:space="preserve">- the type of emissions control equipment installed on natural gas-fired equipment
- the quantity of natural gas used during the reporting year </t>
    </r>
    <r>
      <rPr>
        <b/>
        <sz val="12"/>
        <color indexed="10"/>
        <rFont val="Times New Roman"/>
        <family val="1"/>
      </rPr>
      <t>OR</t>
    </r>
  </si>
  <si>
    <r>
      <rPr>
        <sz val="12"/>
        <rFont val="Calibri"/>
        <family val="2"/>
      </rPr>
      <t>•</t>
    </r>
    <r>
      <rPr>
        <sz val="8.4"/>
        <rFont val="Times New Roman"/>
        <family val="1"/>
      </rPr>
      <t xml:space="preserve"> </t>
    </r>
    <r>
      <rPr>
        <sz val="12"/>
        <rFont val="Times New Roman"/>
        <family val="1"/>
      </rPr>
      <t>Please provide all the information requested in the yellow cells. If a section does not apply to your facility, leave it blank.</t>
    </r>
  </si>
  <si>
    <t xml:space="preserve">• To determine if you need to report, add the amounts shown in the Output Summary table to any other MPO and/or release values from other processes or sources, if any, in your facility. You will then need to compare the total values to the reporting thresholds. </t>
  </si>
  <si>
    <r>
      <t xml:space="preserve">• You may use the  </t>
    </r>
    <r>
      <rPr>
        <b/>
        <sz val="12"/>
        <color indexed="8"/>
        <rFont val="Times New Roman"/>
        <family val="1"/>
      </rPr>
      <t>Calculation of Totals</t>
    </r>
    <r>
      <rPr>
        <sz val="12"/>
        <rFont val="Times New Roman"/>
        <family val="1"/>
      </rPr>
      <t xml:space="preserve"> spreadsheet to calculate totals.</t>
    </r>
  </si>
  <si>
    <t>This page provides a summary of the estimated quantities of all ChemTRAC priority substances manufactured, processed, otherwise used (MPO) and/or released.</t>
  </si>
  <si>
    <t>Once you have your estimates for activiti(es) or process(es), enter the amounts of MPO and release of each substance from each process into the "Calculation of Totals" calculator (available at www.toronto.ca/chemtrac) to determine if you need to report.</t>
  </si>
  <si>
    <t>hr/day</t>
  </si>
  <si>
    <t>wks/yr</t>
  </si>
  <si>
    <t>day/wk</t>
  </si>
  <si>
    <t>Version 1.2, Last Updated: June 10, 2013 AK &amp; ZI</t>
  </si>
  <si>
    <r>
      <rPr>
        <b/>
        <sz val="12"/>
        <color indexed="8"/>
        <rFont val="Times New Roman"/>
        <family val="1"/>
      </rPr>
      <t>Manufacture</t>
    </r>
    <r>
      <rPr>
        <sz val="12"/>
        <color indexed="8"/>
        <rFont val="Times New Roman"/>
        <family val="1"/>
      </rPr>
      <t xml:space="preserve"> - To produce, prepare or compound a priority substance and includes the conincidental production of a priority substance as a by-product.</t>
    </r>
  </si>
  <si>
    <r>
      <rPr>
        <b/>
        <sz val="12"/>
        <color indexed="8"/>
        <rFont val="Times New Roman"/>
        <family val="1"/>
      </rPr>
      <t>Process</t>
    </r>
    <r>
      <rPr>
        <sz val="12"/>
        <color indexed="8"/>
        <rFont val="Times New Roman"/>
        <family val="1"/>
      </rPr>
      <t xml:space="preserve"> - The preparation of a priority substance, after its manufacture, for commercial distribution and includes the preparation of a substance in the same physical state or chemical form as that received by the facility, or preparation which produces a change in physical state or chemical form.</t>
    </r>
  </si>
  <si>
    <r>
      <rPr>
        <b/>
        <sz val="12"/>
        <color indexed="8"/>
        <rFont val="Times New Roman"/>
        <family val="1"/>
      </rPr>
      <t>Otherwise Use</t>
    </r>
    <r>
      <rPr>
        <sz val="12"/>
        <color indexed="8"/>
        <rFont val="Times New Roman"/>
        <family val="1"/>
      </rPr>
      <t xml:space="preserve"> - Any use, disposal or release of a priority substance at a facility that does not fall under the definitions of "manufacture" or "process." This includes the use of the priority substance as a chemical processing aid, manufacturing aid or some other use.</t>
    </r>
  </si>
  <si>
    <r>
      <rPr>
        <b/>
        <sz val="12"/>
        <color indexed="8"/>
        <rFont val="Times New Roman"/>
        <family val="1"/>
      </rPr>
      <t>Release</t>
    </r>
    <r>
      <rPr>
        <sz val="12"/>
        <color indexed="8"/>
        <rFont val="Times New Roman"/>
        <family val="1"/>
      </rPr>
      <t xml:space="preserve"> - The emission or discharge of a priority substance, whether intentional, accidental or coincidental, from a facility into the environment.</t>
    </r>
  </si>
  <si>
    <r>
      <rPr>
        <vertAlign val="superscript"/>
        <sz val="11"/>
        <rFont val="Times New Roman"/>
        <family val="1"/>
      </rPr>
      <t>1</t>
    </r>
    <r>
      <rPr>
        <sz val="11"/>
        <rFont val="Times New Roman"/>
        <family val="1"/>
      </rPr>
      <t xml:space="preserve">For details refer to the Environmental Reporting and Disclosure Bylaw available at the </t>
    </r>
    <r>
      <rPr>
        <u val="single"/>
        <sz val="11"/>
        <color indexed="12"/>
        <rFont val="Times New Roman"/>
        <family val="1"/>
      </rPr>
      <t>ChemTRAC website</t>
    </r>
  </si>
  <si>
    <r>
      <rPr>
        <vertAlign val="superscript"/>
        <sz val="11"/>
        <rFont val="Times New Roman"/>
        <family val="1"/>
      </rPr>
      <t>1</t>
    </r>
    <r>
      <rPr>
        <sz val="11"/>
        <rFont val="Times New Roman"/>
        <family val="1"/>
      </rPr>
      <t xml:space="preserve"> Definitions available in references</t>
    </r>
  </si>
  <si>
    <t>Input-Output</t>
  </si>
  <si>
    <t>Please complete the INPUT table below:</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</si>
</sst>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0\ &quot;$&quot;_-;#,##0\ &quot;$&quot;\-"/>
    <numFmt numFmtId="181" formatCode="#,##0\ &quot;$&quot;_-;[Red]#,##0\ &quot;$&quot;\-"/>
    <numFmt numFmtId="182" formatCode="#,##0.00\ &quot;$&quot;_-;#,##0.00\ &quot;$&quot;\-"/>
    <numFmt numFmtId="183" formatCode="#,##0.00\ &quot;$&quot;_-;[Red]#,##0.00\ &quot;$&quot;\-"/>
    <numFmt numFmtId="184" formatCode="_-* #,##0\ &quot;$&quot;_-;_-* #,##0\ &quot;$&quot;\-;_-* &quot;-&quot;\ &quot;$&quot;_-;_-@_-"/>
    <numFmt numFmtId="185" formatCode="_-* #,##0\ _$_-;_-* #,##0\ _$\-;_-* &quot;-&quot;\ _$_-;_-@_-"/>
    <numFmt numFmtId="186" formatCode="_-* #,##0.00\ &quot;$&quot;_-;_-* #,##0.00\ &quot;$&quot;\-;_-* &quot;-&quot;??\ &quot;$&quot;_-;_-@_-"/>
    <numFmt numFmtId="187" formatCode="_-* #,##0.00\ _$_-;_-* #,##0.00\ _$\-;_-* &quot;-&quot;??\ _$_-;_-@_-"/>
    <numFmt numFmtId="188" formatCode="#,###"/>
    <numFmt numFmtId="189" formatCode="#,##0.0"/>
    <numFmt numFmtId="190" formatCode="0.00000"/>
    <numFmt numFmtId="191" formatCode="0.0000"/>
    <numFmt numFmtId="192" formatCode="0.000"/>
    <numFmt numFmtId="193" formatCode="0.0"/>
    <numFmt numFmtId="194" formatCode="_(* #,##0_);_(* \(#,##0\);_(* &quot;-&quot;??_);_(@_)"/>
    <numFmt numFmtId="195" formatCode="_(* #,##0.000_);_(* \(#,##0.000\);_(* &quot;-&quot;??_);_(@_)"/>
    <numFmt numFmtId="196" formatCode="_(* #,##0.000000_);_(* \(#,##0.000000\);_(* &quot;-&quot;??_);_(@_)"/>
    <numFmt numFmtId="197" formatCode="0.00E+00;\냘"/>
    <numFmt numFmtId="198" formatCode="0.00&quot;%&quot;"/>
    <numFmt numFmtId="199" formatCode="0.000&quot;%&quot;"/>
    <numFmt numFmtId="200" formatCode="0.0&quot;%&quot;"/>
    <numFmt numFmtId="201" formatCode="0.0000&quot;%&quot;"/>
    <numFmt numFmtId="202" formatCode="&quot;&lt;&quot;\ 0.00"/>
    <numFmt numFmtId="203" formatCode="#,##0.000"/>
    <numFmt numFmtId="204" formatCode="0.00\ &quot;kg/yr&quot;"/>
    <numFmt numFmtId="205" formatCode="#,##0.0000"/>
    <numFmt numFmtId="206" formatCode="#,##0&quot; *&quot;"/>
    <numFmt numFmtId="207" formatCode="&quot;(&quot;0.0%&quot;)&quot;"/>
    <numFmt numFmtId="208" formatCode="0.0%"/>
    <numFmt numFmtId="209" formatCode="#,##0.0\ &quot;kg/yr&quot;"/>
    <numFmt numFmtId="210" formatCode="[$-409]dddd\,\ mmmm\ dd\,\ yyyy"/>
    <numFmt numFmtId="211" formatCode="[$-409]h:mm:ss\ AM/PM"/>
    <numFmt numFmtId="212" formatCode="0.000000"/>
    <numFmt numFmtId="213" formatCode="0.00000000"/>
    <numFmt numFmtId="214" formatCode="0.0000000"/>
    <numFmt numFmtId="215" formatCode="0\ &quot;h/d&quot;"/>
    <numFmt numFmtId="216" formatCode="0\ &quot;d/w X&quot;"/>
    <numFmt numFmtId="217" formatCode="&quot;X&quot;\ 0\ &quot;h/d&quot;"/>
    <numFmt numFmtId="218" formatCode="&quot;X &quot;0\ &quot;d/w X&quot;"/>
    <numFmt numFmtId="219" formatCode="0\ &quot;units&quot;"/>
    <numFmt numFmtId="220" formatCode="_-* #,##0.0\ _$_-;_-* #,##0.0\ _$\-;_-* &quot;-&quot;??\ _$_-;_-@_-"/>
    <numFmt numFmtId="221" formatCode="_-* #,##0\ _$_-;_-* #,##0\ _$\-;_-* &quot;-&quot;??\ _$_-;_-@_-"/>
  </numFmts>
  <fonts count="77">
    <font>
      <sz val="10"/>
      <color indexed="8"/>
      <name val="ARIAL"/>
      <family val="0"/>
    </font>
    <font>
      <u val="single"/>
      <sz val="10"/>
      <color indexed="36"/>
      <name val="Arial"/>
      <family val="2"/>
    </font>
    <font>
      <u val="single"/>
      <sz val="10"/>
      <color indexed="12"/>
      <name val="Arial"/>
      <family val="2"/>
    </font>
    <font>
      <sz val="10"/>
      <name val="Arial"/>
      <family val="2"/>
    </font>
    <font>
      <sz val="10"/>
      <name val="Times New Roman"/>
      <family val="1"/>
    </font>
    <font>
      <b/>
      <sz val="10"/>
      <name val="Times New Roman"/>
      <family val="1"/>
    </font>
    <font>
      <vertAlign val="superscript"/>
      <sz val="10"/>
      <name val="Times New Roman"/>
      <family val="1"/>
    </font>
    <font>
      <sz val="10"/>
      <color indexed="8"/>
      <name val="Times New Roman"/>
      <family val="1"/>
    </font>
    <font>
      <vertAlign val="superscript"/>
      <sz val="10"/>
      <color indexed="8"/>
      <name val="Times New Roman"/>
      <family val="1"/>
    </font>
    <font>
      <b/>
      <sz val="10"/>
      <color indexed="8"/>
      <name val="Times New Roman"/>
      <family val="1"/>
    </font>
    <font>
      <sz val="10"/>
      <color indexed="8"/>
      <name val="Arial"/>
      <family val="2"/>
    </font>
    <font>
      <sz val="12"/>
      <color indexed="8"/>
      <name val="Times New Roman"/>
      <family val="1"/>
    </font>
    <font>
      <sz val="12"/>
      <name val="Times New Roman"/>
      <family val="1"/>
    </font>
    <font>
      <b/>
      <sz val="12"/>
      <color indexed="8"/>
      <name val="Times New Roman"/>
      <family val="1"/>
    </font>
    <font>
      <b/>
      <sz val="16"/>
      <color indexed="8"/>
      <name val="Times New Roman"/>
      <family val="1"/>
    </font>
    <font>
      <b/>
      <sz val="14"/>
      <color indexed="8"/>
      <name val="Times New Roman"/>
      <family val="1"/>
    </font>
    <font>
      <b/>
      <sz val="12"/>
      <name val="Times New Roman"/>
      <family val="1"/>
    </font>
    <font>
      <u val="single"/>
      <sz val="12"/>
      <color indexed="12"/>
      <name val="Times New Roman"/>
      <family val="1"/>
    </font>
    <font>
      <b/>
      <vertAlign val="superscript"/>
      <sz val="10"/>
      <name val="Times New Roman"/>
      <family val="1"/>
    </font>
    <font>
      <sz val="12"/>
      <color indexed="10"/>
      <name val="Times New Roman"/>
      <family val="1"/>
    </font>
    <font>
      <sz val="12"/>
      <color indexed="8"/>
      <name val="Calibri"/>
      <family val="2"/>
    </font>
    <font>
      <b/>
      <vertAlign val="superscript"/>
      <sz val="10"/>
      <color indexed="8"/>
      <name val="Times New Roman"/>
      <family val="1"/>
    </font>
    <font>
      <i/>
      <sz val="12"/>
      <color indexed="8"/>
      <name val="Times New Roman"/>
      <family val="1"/>
    </font>
    <font>
      <sz val="12"/>
      <name val="Arial"/>
      <family val="2"/>
    </font>
    <font>
      <b/>
      <sz val="12"/>
      <color indexed="10"/>
      <name val="Times New Roman"/>
      <family val="1"/>
    </font>
    <font>
      <sz val="12"/>
      <name val="Calibri"/>
      <family val="2"/>
    </font>
    <font>
      <sz val="8.4"/>
      <name val="Times New Roman"/>
      <family val="1"/>
    </font>
    <font>
      <b/>
      <i/>
      <sz val="12"/>
      <name val="Times New Roman"/>
      <family val="1"/>
    </font>
    <font>
      <i/>
      <sz val="12"/>
      <name val="Times New Roman"/>
      <family val="1"/>
    </font>
    <font>
      <b/>
      <vertAlign val="superscript"/>
      <sz val="12"/>
      <color indexed="8"/>
      <name val="Times New Roman"/>
      <family val="1"/>
    </font>
    <font>
      <b/>
      <sz val="14"/>
      <name val="Times New Roman"/>
      <family val="1"/>
    </font>
    <font>
      <b/>
      <vertAlign val="superscript"/>
      <sz val="14"/>
      <color indexed="8"/>
      <name val="Times New Roman"/>
      <family val="1"/>
    </font>
    <font>
      <sz val="11"/>
      <color indexed="8"/>
      <name val="Times New Roman"/>
      <family val="1"/>
    </font>
    <font>
      <u val="single"/>
      <sz val="11"/>
      <color indexed="12"/>
      <name val="Times New Roman"/>
      <family val="1"/>
    </font>
    <font>
      <vertAlign val="superscript"/>
      <sz val="11"/>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2"/>
      <color indexed="9"/>
      <name val="Times New Roman"/>
      <family val="0"/>
    </font>
    <font>
      <b/>
      <sz val="11"/>
      <color indexed="8"/>
      <name val="Times New Roman"/>
      <family val="0"/>
    </font>
    <font>
      <b/>
      <sz val="7"/>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u val="single"/>
      <sz val="12"/>
      <color theme="10"/>
      <name val="Times New Roman"/>
      <family val="1"/>
    </font>
    <font>
      <b/>
      <sz val="12"/>
      <color rgb="FFFF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B6DDE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FF00"/>
        <bgColor indexed="64"/>
      </patternFill>
    </fill>
    <fill>
      <patternFill patternType="solid">
        <fgColor rgb="FFB8CCE4"/>
        <bgColor indexed="64"/>
      </patternFill>
    </fill>
    <fill>
      <patternFill patternType="solid">
        <fgColor theme="3" tint="0.7999799847602844"/>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style="mediu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color indexed="63"/>
      </top>
      <bottom>
        <color indexed="63"/>
      </bottom>
    </border>
    <border>
      <left style="medium"/>
      <right style="thin"/>
      <top>
        <color indexed="63"/>
      </top>
      <bottom style="medium"/>
    </border>
    <border>
      <left style="medium"/>
      <right style="medium"/>
      <top style="medium"/>
      <bottom style="medium"/>
    </border>
    <border>
      <left>
        <color indexed="63"/>
      </left>
      <right>
        <color indexed="63"/>
      </right>
      <top style="medium"/>
      <bottom style="medium"/>
    </border>
    <border>
      <left style="medium"/>
      <right>
        <color indexed="63"/>
      </right>
      <top style="medium"/>
      <bottom style="medium"/>
    </border>
    <border>
      <left style="mediumDashDotDot"/>
      <right style="mediumDashDotDot"/>
      <top style="mediumDashDotDot"/>
      <bottom style="mediumDashDotDot"/>
    </border>
    <border>
      <left>
        <color indexed="63"/>
      </left>
      <right>
        <color indexed="63"/>
      </right>
      <top>
        <color indexed="63"/>
      </top>
      <bottom style="thin"/>
    </border>
    <border>
      <left style="medium"/>
      <right>
        <color indexed="63"/>
      </right>
      <top style="medium"/>
      <bottom style="thin"/>
    </border>
    <border>
      <left style="thin"/>
      <right style="thin"/>
      <top style="thin"/>
      <bottom style="thin"/>
    </border>
    <border>
      <left style="thin"/>
      <right style="medium"/>
      <top style="thin"/>
      <bottom style="thin"/>
    </border>
    <border>
      <left style="thin"/>
      <right style="medium"/>
      <top style="thin"/>
      <bottom style="medium"/>
    </border>
    <border>
      <left style="medium"/>
      <right style="thin"/>
      <top style="thin"/>
      <bottom style="thin"/>
    </border>
    <border>
      <left style="medium"/>
      <right style="medium"/>
      <top>
        <color indexed="63"/>
      </top>
      <bottom style="medium"/>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thin"/>
      <right>
        <color indexed="63"/>
      </right>
      <top style="medium"/>
      <bottom>
        <color indexed="63"/>
      </bottom>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style="medium"/>
      <top style="medium"/>
      <bottom style="medium"/>
    </border>
    <border>
      <left>
        <color indexed="63"/>
      </left>
      <right>
        <color indexed="63"/>
      </right>
      <top style="thin"/>
      <bottom>
        <color indexed="63"/>
      </bottom>
    </border>
    <border>
      <left style="medium"/>
      <right style="medium"/>
      <top style="medium"/>
      <bottom/>
    </border>
    <border>
      <left style="medium"/>
      <right style="medium"/>
      <top>
        <color indexed="63"/>
      </top>
      <bottom>
        <color indexed="63"/>
      </bottom>
    </border>
    <border>
      <left style="medium"/>
      <right style="thin"/>
      <top style="medium"/>
      <bottom>
        <color indexed="63"/>
      </bottom>
    </border>
    <border>
      <left>
        <color indexed="63"/>
      </left>
      <right>
        <color indexed="63"/>
      </right>
      <top style="thin"/>
      <bottom style="medium"/>
    </border>
    <border>
      <left style="medium"/>
      <right style="thin"/>
      <top>
        <color indexed="63"/>
      </top>
      <bottom style="thin"/>
    </border>
    <border>
      <left style="thin"/>
      <right style="thin"/>
      <top style="thin"/>
      <bottom>
        <color indexed="63"/>
      </bottom>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style="medium"/>
      <right style="thin"/>
      <top style="medium"/>
      <bottom style="thin"/>
    </border>
    <border>
      <left style="thin"/>
      <right style="thin"/>
      <top style="medium"/>
      <bottom style="thin"/>
    </border>
    <border>
      <left>
        <color indexed="63"/>
      </left>
      <right style="thin"/>
      <top style="medium"/>
      <bottom>
        <color indexed="63"/>
      </bottom>
    </border>
    <border>
      <left>
        <color indexed="63"/>
      </left>
      <right style="thin"/>
      <top>
        <color indexed="63"/>
      </top>
      <bottom style="thin"/>
    </border>
  </borders>
  <cellStyleXfs count="66">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2" fillId="0" borderId="0" applyNumberFormat="0" applyFill="0" applyBorder="0" applyAlignment="0" applyProtection="0"/>
    <xf numFmtId="0" fontId="1"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3" fillId="0" borderId="0">
      <alignment/>
      <protection/>
    </xf>
    <xf numFmtId="0" fontId="3" fillId="0" borderId="0">
      <alignment/>
      <protection/>
    </xf>
    <xf numFmtId="0" fontId="4" fillId="0" borderId="0">
      <alignment/>
      <protection/>
    </xf>
    <xf numFmtId="0" fontId="1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421">
    <xf numFmtId="0" fontId="0" fillId="0" borderId="0" xfId="0" applyAlignment="1">
      <alignment vertical="top"/>
    </xf>
    <xf numFmtId="0" fontId="7" fillId="33" borderId="0" xfId="0" applyFont="1" applyFill="1" applyAlignment="1">
      <alignment vertical="top"/>
    </xf>
    <xf numFmtId="0" fontId="11" fillId="33" borderId="0" xfId="0" applyFont="1" applyFill="1" applyAlignment="1">
      <alignment/>
    </xf>
    <xf numFmtId="0" fontId="11" fillId="33" borderId="0" xfId="0" applyFont="1" applyFill="1" applyBorder="1" applyAlignment="1">
      <alignment horizontal="center"/>
    </xf>
    <xf numFmtId="0" fontId="11" fillId="6" borderId="10" xfId="0" applyFont="1" applyFill="1" applyBorder="1" applyAlignment="1">
      <alignment/>
    </xf>
    <xf numFmtId="0" fontId="11" fillId="6" borderId="11" xfId="0" applyFont="1" applyFill="1" applyBorder="1" applyAlignment="1">
      <alignment/>
    </xf>
    <xf numFmtId="0" fontId="11" fillId="6" borderId="12" xfId="0" applyFont="1" applyFill="1" applyBorder="1" applyAlignment="1">
      <alignment/>
    </xf>
    <xf numFmtId="0" fontId="11" fillId="6" borderId="13" xfId="0" applyFont="1" applyFill="1" applyBorder="1" applyAlignment="1">
      <alignment/>
    </xf>
    <xf numFmtId="0" fontId="11" fillId="6" borderId="14" xfId="0" applyFont="1" applyFill="1" applyBorder="1" applyAlignment="1">
      <alignment/>
    </xf>
    <xf numFmtId="0" fontId="11" fillId="6" borderId="15" xfId="0" applyFont="1" applyFill="1" applyBorder="1" applyAlignment="1">
      <alignment/>
    </xf>
    <xf numFmtId="0" fontId="11" fillId="6" borderId="16" xfId="0" applyFont="1" applyFill="1" applyBorder="1" applyAlignment="1">
      <alignment/>
    </xf>
    <xf numFmtId="0" fontId="11" fillId="6" borderId="17" xfId="0" applyFont="1" applyFill="1" applyBorder="1" applyAlignment="1">
      <alignment/>
    </xf>
    <xf numFmtId="0" fontId="11" fillId="12" borderId="18" xfId="0" applyFont="1" applyFill="1" applyBorder="1" applyAlignment="1">
      <alignment/>
    </xf>
    <xf numFmtId="0" fontId="11" fillId="12" borderId="19" xfId="0" applyFont="1" applyFill="1" applyBorder="1" applyAlignment="1">
      <alignment/>
    </xf>
    <xf numFmtId="0" fontId="11" fillId="12" borderId="13" xfId="0" applyFont="1" applyFill="1" applyBorder="1" applyAlignment="1">
      <alignment/>
    </xf>
    <xf numFmtId="0" fontId="11" fillId="12" borderId="0" xfId="0" applyFont="1" applyFill="1" applyBorder="1" applyAlignment="1">
      <alignment/>
    </xf>
    <xf numFmtId="0" fontId="11" fillId="12" borderId="14" xfId="0" applyFont="1" applyFill="1" applyBorder="1" applyAlignment="1">
      <alignment/>
    </xf>
    <xf numFmtId="0" fontId="11" fillId="12" borderId="20" xfId="0" applyFont="1" applyFill="1" applyBorder="1" applyAlignment="1">
      <alignment/>
    </xf>
    <xf numFmtId="0" fontId="11" fillId="12" borderId="21" xfId="0" applyFont="1" applyFill="1" applyBorder="1" applyAlignment="1">
      <alignment/>
    </xf>
    <xf numFmtId="0" fontId="11" fillId="12" borderId="15" xfId="0" applyFont="1" applyFill="1" applyBorder="1" applyAlignment="1">
      <alignment/>
    </xf>
    <xf numFmtId="0" fontId="11" fillId="12" borderId="22" xfId="0" applyFont="1" applyFill="1" applyBorder="1" applyAlignment="1">
      <alignment/>
    </xf>
    <xf numFmtId="0" fontId="11" fillId="12" borderId="23" xfId="0" applyFont="1" applyFill="1" applyBorder="1" applyAlignment="1">
      <alignment/>
    </xf>
    <xf numFmtId="0" fontId="11" fillId="12" borderId="24" xfId="0" applyFont="1" applyFill="1" applyBorder="1" applyAlignment="1">
      <alignment/>
    </xf>
    <xf numFmtId="0" fontId="11" fillId="12" borderId="25" xfId="0" applyFont="1" applyFill="1" applyBorder="1" applyAlignment="1">
      <alignment/>
    </xf>
    <xf numFmtId="0" fontId="0" fillId="33" borderId="0" xfId="0" applyFill="1" applyAlignment="1">
      <alignment vertical="top"/>
    </xf>
    <xf numFmtId="0" fontId="4" fillId="33" borderId="0" xfId="57" applyFont="1" applyFill="1">
      <alignment/>
      <protection/>
    </xf>
    <xf numFmtId="3" fontId="4" fillId="33" borderId="0" xfId="57" applyNumberFormat="1" applyFont="1" applyFill="1" applyAlignment="1">
      <alignment horizontal="center"/>
      <protection/>
    </xf>
    <xf numFmtId="0" fontId="4" fillId="33" borderId="0" xfId="57" applyFont="1" applyFill="1" applyAlignment="1">
      <alignment horizontal="center"/>
      <protection/>
    </xf>
    <xf numFmtId="3" fontId="4" fillId="33" borderId="0" xfId="57" applyNumberFormat="1" applyFont="1" applyFill="1" applyBorder="1" applyAlignment="1">
      <alignment horizontal="center"/>
      <protection/>
    </xf>
    <xf numFmtId="0" fontId="5" fillId="33" borderId="0" xfId="57" applyFont="1" applyFill="1">
      <alignment/>
      <protection/>
    </xf>
    <xf numFmtId="3" fontId="4" fillId="33" borderId="0" xfId="57" applyNumberFormat="1" applyFont="1" applyFill="1">
      <alignment/>
      <protection/>
    </xf>
    <xf numFmtId="0" fontId="4" fillId="33" borderId="0" xfId="57" applyFont="1" applyFill="1" applyAlignment="1">
      <alignment horizontal="left"/>
      <protection/>
    </xf>
    <xf numFmtId="0" fontId="4" fillId="33" borderId="0" xfId="59" applyFont="1" applyFill="1" applyAlignment="1">
      <alignment horizontal="center"/>
      <protection/>
    </xf>
    <xf numFmtId="3" fontId="4" fillId="33" borderId="0" xfId="57" applyNumberFormat="1" applyFont="1" applyFill="1" applyBorder="1">
      <alignment/>
      <protection/>
    </xf>
    <xf numFmtId="0" fontId="4" fillId="33" borderId="0" xfId="59" applyFont="1" applyFill="1" applyBorder="1">
      <alignment/>
      <protection/>
    </xf>
    <xf numFmtId="0" fontId="4" fillId="33" borderId="0" xfId="59" applyFont="1" applyFill="1" applyBorder="1" applyAlignment="1">
      <alignment horizontal="center"/>
      <protection/>
    </xf>
    <xf numFmtId="3" fontId="4" fillId="33" borderId="0" xfId="59" applyNumberFormat="1" applyFont="1" applyFill="1" applyBorder="1" applyAlignment="1">
      <alignment horizontal="center"/>
      <protection/>
    </xf>
    <xf numFmtId="0" fontId="4" fillId="33" borderId="0" xfId="59" applyFont="1" applyFill="1">
      <alignment/>
      <protection/>
    </xf>
    <xf numFmtId="0" fontId="5" fillId="33" borderId="10" xfId="59" applyFont="1" applyFill="1" applyBorder="1" applyAlignment="1">
      <alignment horizontal="left"/>
      <protection/>
    </xf>
    <xf numFmtId="0" fontId="5" fillId="33" borderId="26" xfId="59" applyFont="1" applyFill="1" applyBorder="1" applyAlignment="1">
      <alignment horizontal="center"/>
      <protection/>
    </xf>
    <xf numFmtId="3" fontId="5" fillId="33" borderId="11" xfId="59" applyNumberFormat="1" applyFont="1" applyFill="1" applyBorder="1" applyAlignment="1">
      <alignment horizontal="center"/>
      <protection/>
    </xf>
    <xf numFmtId="0" fontId="4" fillId="33" borderId="27" xfId="59" applyFont="1" applyFill="1" applyBorder="1">
      <alignment/>
      <protection/>
    </xf>
    <xf numFmtId="0" fontId="5" fillId="33" borderId="13" xfId="59" applyFont="1" applyFill="1" applyBorder="1" applyAlignment="1">
      <alignment horizontal="left"/>
      <protection/>
    </xf>
    <xf numFmtId="0" fontId="5" fillId="33" borderId="28" xfId="59" applyFont="1" applyFill="1" applyBorder="1" applyAlignment="1">
      <alignment horizontal="center"/>
      <protection/>
    </xf>
    <xf numFmtId="3" fontId="5" fillId="33" borderId="0" xfId="59" applyNumberFormat="1" applyFont="1" applyFill="1" applyBorder="1" applyAlignment="1">
      <alignment horizontal="center"/>
      <protection/>
    </xf>
    <xf numFmtId="0" fontId="4" fillId="33" borderId="29" xfId="59" applyFont="1" applyFill="1" applyBorder="1">
      <alignment/>
      <protection/>
    </xf>
    <xf numFmtId="0" fontId="5" fillId="33" borderId="30" xfId="59" applyFont="1" applyFill="1" applyBorder="1" applyAlignment="1">
      <alignment horizontal="center"/>
      <protection/>
    </xf>
    <xf numFmtId="0" fontId="5" fillId="33" borderId="31" xfId="59" applyFont="1" applyFill="1" applyBorder="1" applyAlignment="1">
      <alignment horizontal="center"/>
      <protection/>
    </xf>
    <xf numFmtId="0" fontId="4" fillId="33" borderId="13" xfId="59" applyFont="1" applyFill="1" applyBorder="1" applyAlignment="1">
      <alignment horizontal="center"/>
      <protection/>
    </xf>
    <xf numFmtId="0" fontId="4" fillId="33" borderId="28" xfId="59" applyFont="1" applyFill="1" applyBorder="1" applyAlignment="1">
      <alignment horizontal="center"/>
      <protection/>
    </xf>
    <xf numFmtId="0" fontId="4" fillId="33" borderId="32" xfId="59" applyFont="1" applyFill="1" applyBorder="1" applyAlignment="1">
      <alignment horizontal="center"/>
      <protection/>
    </xf>
    <xf numFmtId="0" fontId="4" fillId="33" borderId="33" xfId="59" applyFont="1" applyFill="1" applyBorder="1" applyAlignment="1">
      <alignment horizontal="center"/>
      <protection/>
    </xf>
    <xf numFmtId="0" fontId="4" fillId="33" borderId="33" xfId="57" applyFont="1" applyFill="1" applyBorder="1" applyAlignment="1">
      <alignment horizontal="center"/>
      <protection/>
    </xf>
    <xf numFmtId="0" fontId="4" fillId="33" borderId="13" xfId="59" applyFont="1" applyFill="1" applyBorder="1" applyAlignment="1">
      <alignment horizontal="left"/>
      <protection/>
    </xf>
    <xf numFmtId="0" fontId="4" fillId="33" borderId="0" xfId="59" applyFont="1" applyFill="1" applyBorder="1" applyAlignment="1">
      <alignment horizontal="left"/>
      <protection/>
    </xf>
    <xf numFmtId="189" fontId="4" fillId="33" borderId="0" xfId="59" applyNumberFormat="1" applyFont="1" applyFill="1" applyBorder="1" applyAlignment="1">
      <alignment horizontal="center"/>
      <protection/>
    </xf>
    <xf numFmtId="0" fontId="4" fillId="33" borderId="13" xfId="59" applyFont="1" applyFill="1" applyBorder="1" applyAlignment="1" quotePrefix="1">
      <alignment horizontal="left"/>
      <protection/>
    </xf>
    <xf numFmtId="0" fontId="4" fillId="33" borderId="28" xfId="59" applyFont="1" applyFill="1" applyBorder="1" applyAlignment="1" quotePrefix="1">
      <alignment horizontal="center"/>
      <protection/>
    </xf>
    <xf numFmtId="3" fontId="4" fillId="33" borderId="32" xfId="59" applyNumberFormat="1" applyFont="1" applyFill="1" applyBorder="1" applyAlignment="1">
      <alignment horizontal="center"/>
      <protection/>
    </xf>
    <xf numFmtId="3" fontId="4" fillId="33" borderId="33" xfId="59" applyNumberFormat="1" applyFont="1" applyFill="1" applyBorder="1" applyAlignment="1">
      <alignment horizontal="center"/>
      <protection/>
    </xf>
    <xf numFmtId="191" fontId="4" fillId="33" borderId="32" xfId="59" applyNumberFormat="1" applyFont="1" applyFill="1" applyBorder="1" applyAlignment="1">
      <alignment horizontal="center"/>
      <protection/>
    </xf>
    <xf numFmtId="191" fontId="4" fillId="33" borderId="33" xfId="59" applyNumberFormat="1" applyFont="1" applyFill="1" applyBorder="1" applyAlignment="1">
      <alignment horizontal="center"/>
      <protection/>
    </xf>
    <xf numFmtId="0" fontId="4" fillId="33" borderId="29" xfId="59" applyFont="1" applyFill="1" applyBorder="1" applyAlignment="1">
      <alignment horizontal="center"/>
      <protection/>
    </xf>
    <xf numFmtId="0" fontId="4" fillId="33" borderId="33" xfId="59" applyFont="1" applyFill="1" applyBorder="1" applyAlignment="1">
      <alignment horizontal="left"/>
      <protection/>
    </xf>
    <xf numFmtId="11" fontId="4" fillId="33" borderId="0" xfId="59" applyNumberFormat="1" applyFont="1" applyFill="1" applyBorder="1" applyAlignment="1">
      <alignment horizontal="center"/>
      <protection/>
    </xf>
    <xf numFmtId="0" fontId="4" fillId="33" borderId="0" xfId="59" applyFont="1" applyFill="1" applyBorder="1" applyAlignment="1">
      <alignment horizontal="right"/>
      <protection/>
    </xf>
    <xf numFmtId="0" fontId="4" fillId="33" borderId="33" xfId="59" applyFont="1" applyFill="1" applyBorder="1" applyAlignment="1">
      <alignment horizontal="right"/>
      <protection/>
    </xf>
    <xf numFmtId="0" fontId="4" fillId="33" borderId="32" xfId="59" applyFont="1" applyFill="1" applyBorder="1" applyAlignment="1" quotePrefix="1">
      <alignment horizontal="center"/>
      <protection/>
    </xf>
    <xf numFmtId="11" fontId="4" fillId="33" borderId="28" xfId="59" applyNumberFormat="1" applyFont="1" applyFill="1" applyBorder="1" applyAlignment="1">
      <alignment horizontal="center"/>
      <protection/>
    </xf>
    <xf numFmtId="0" fontId="4" fillId="33" borderId="15" xfId="59" applyFont="1" applyFill="1" applyBorder="1" applyAlignment="1">
      <alignment horizontal="left"/>
      <protection/>
    </xf>
    <xf numFmtId="0" fontId="4" fillId="33" borderId="30" xfId="59" applyFont="1" applyFill="1" applyBorder="1" applyAlignment="1">
      <alignment horizontal="center"/>
      <protection/>
    </xf>
    <xf numFmtId="0" fontId="4" fillId="33" borderId="34" xfId="59" applyFont="1" applyFill="1" applyBorder="1" applyAlignment="1">
      <alignment horizontal="right"/>
      <protection/>
    </xf>
    <xf numFmtId="0" fontId="4" fillId="33" borderId="35" xfId="59" applyFont="1" applyFill="1" applyBorder="1" applyAlignment="1">
      <alignment horizontal="center"/>
      <protection/>
    </xf>
    <xf numFmtId="11" fontId="4" fillId="33" borderId="30" xfId="59" applyNumberFormat="1" applyFont="1" applyFill="1" applyBorder="1" applyAlignment="1">
      <alignment horizontal="center"/>
      <protection/>
    </xf>
    <xf numFmtId="0" fontId="4" fillId="33" borderId="34" xfId="57" applyFont="1" applyFill="1" applyBorder="1" applyAlignment="1">
      <alignment horizontal="center"/>
      <protection/>
    </xf>
    <xf numFmtId="0" fontId="4" fillId="33" borderId="31" xfId="59" applyFont="1" applyFill="1" applyBorder="1">
      <alignment/>
      <protection/>
    </xf>
    <xf numFmtId="0" fontId="4" fillId="33" borderId="0" xfId="58" applyFont="1" applyFill="1" applyAlignment="1">
      <alignment/>
      <protection/>
    </xf>
    <xf numFmtId="3" fontId="4" fillId="33" borderId="0" xfId="59" applyNumberFormat="1" applyFont="1" applyFill="1">
      <alignment/>
      <protection/>
    </xf>
    <xf numFmtId="3" fontId="4" fillId="33" borderId="0" xfId="59" applyNumberFormat="1" applyFont="1" applyFill="1" applyBorder="1">
      <alignment/>
      <protection/>
    </xf>
    <xf numFmtId="0" fontId="4" fillId="33" borderId="0" xfId="58" applyFont="1" applyFill="1" applyBorder="1" applyAlignment="1">
      <alignment/>
      <protection/>
    </xf>
    <xf numFmtId="0" fontId="9" fillId="33" borderId="0" xfId="0" applyFont="1" applyFill="1" applyAlignment="1">
      <alignment vertical="top"/>
    </xf>
    <xf numFmtId="0" fontId="7" fillId="33" borderId="0" xfId="0" applyFont="1" applyFill="1" applyBorder="1" applyAlignment="1">
      <alignment vertical="top"/>
    </xf>
    <xf numFmtId="0" fontId="7" fillId="33" borderId="0" xfId="0" applyFont="1" applyFill="1" applyAlignment="1">
      <alignment horizontal="right"/>
    </xf>
    <xf numFmtId="0" fontId="7" fillId="33" borderId="0" xfId="0" applyFont="1" applyFill="1" applyAlignment="1">
      <alignment/>
    </xf>
    <xf numFmtId="3" fontId="7" fillId="33" borderId="0" xfId="0" applyNumberFormat="1" applyFont="1" applyFill="1" applyAlignment="1">
      <alignment horizontal="center"/>
    </xf>
    <xf numFmtId="209" fontId="7" fillId="33" borderId="0" xfId="0" applyNumberFormat="1" applyFont="1" applyFill="1" applyAlignment="1">
      <alignment horizontal="left" vertical="top"/>
    </xf>
    <xf numFmtId="0" fontId="11" fillId="33" borderId="0" xfId="0" applyFont="1" applyFill="1" applyAlignment="1">
      <alignment horizontal="center"/>
    </xf>
    <xf numFmtId="0" fontId="12" fillId="33" borderId="36" xfId="59" applyFont="1" applyFill="1" applyBorder="1" applyAlignment="1" quotePrefix="1">
      <alignment horizontal="left"/>
      <protection/>
    </xf>
    <xf numFmtId="0" fontId="12" fillId="33" borderId="28" xfId="59" applyFont="1" applyFill="1" applyBorder="1" applyAlignment="1">
      <alignment horizontal="center"/>
      <protection/>
    </xf>
    <xf numFmtId="0" fontId="11" fillId="33" borderId="28" xfId="0" applyFont="1" applyFill="1" applyBorder="1" applyAlignment="1">
      <alignment horizontal="center"/>
    </xf>
    <xf numFmtId="0" fontId="12" fillId="33" borderId="36" xfId="59" applyFont="1" applyFill="1" applyBorder="1" applyAlignment="1">
      <alignment horizontal="left"/>
      <protection/>
    </xf>
    <xf numFmtId="0" fontId="12" fillId="33" borderId="37" xfId="59" applyFont="1" applyFill="1" applyBorder="1" applyAlignment="1">
      <alignment horizontal="left"/>
      <protection/>
    </xf>
    <xf numFmtId="0" fontId="12" fillId="33" borderId="30" xfId="59" applyFont="1" applyFill="1" applyBorder="1" applyAlignment="1">
      <alignment horizontal="center"/>
      <protection/>
    </xf>
    <xf numFmtId="0" fontId="13" fillId="33" borderId="36" xfId="0" applyFont="1" applyFill="1" applyBorder="1" applyAlignment="1">
      <alignment/>
    </xf>
    <xf numFmtId="0" fontId="12" fillId="33" borderId="28" xfId="59" applyFont="1" applyFill="1" applyBorder="1" applyAlignment="1" quotePrefix="1">
      <alignment horizontal="center"/>
      <protection/>
    </xf>
    <xf numFmtId="0" fontId="12" fillId="8" borderId="36" xfId="59" applyFont="1" applyFill="1" applyBorder="1" applyAlignment="1" quotePrefix="1">
      <alignment horizontal="left"/>
      <protection/>
    </xf>
    <xf numFmtId="0" fontId="12" fillId="8" borderId="28" xfId="59" applyFont="1" applyFill="1" applyBorder="1" applyAlignment="1">
      <alignment horizontal="center"/>
      <protection/>
    </xf>
    <xf numFmtId="0" fontId="12" fillId="8" borderId="36" xfId="59" applyFont="1" applyFill="1" applyBorder="1" applyAlignment="1">
      <alignment horizontal="left"/>
      <protection/>
    </xf>
    <xf numFmtId="0" fontId="12" fillId="8" borderId="37" xfId="59" applyFont="1" applyFill="1" applyBorder="1" applyAlignment="1">
      <alignment horizontal="left"/>
      <protection/>
    </xf>
    <xf numFmtId="0" fontId="12" fillId="8" borderId="30" xfId="59" applyFont="1" applyFill="1" applyBorder="1" applyAlignment="1">
      <alignment horizontal="center"/>
      <protection/>
    </xf>
    <xf numFmtId="0" fontId="14" fillId="33" borderId="0" xfId="0" applyFont="1" applyFill="1" applyAlignment="1">
      <alignment horizontal="justify"/>
    </xf>
    <xf numFmtId="0" fontId="7" fillId="33" borderId="0" xfId="0" applyFont="1" applyFill="1" applyAlignment="1">
      <alignment horizontal="justify"/>
    </xf>
    <xf numFmtId="0" fontId="0" fillId="33" borderId="0" xfId="0" applyFill="1" applyAlignment="1">
      <alignment/>
    </xf>
    <xf numFmtId="0" fontId="11" fillId="6" borderId="15" xfId="0" applyFont="1" applyFill="1" applyBorder="1" applyAlignment="1">
      <alignment horizontal="justify"/>
    </xf>
    <xf numFmtId="0" fontId="11" fillId="6" borderId="17" xfId="0" applyFont="1" applyFill="1" applyBorder="1" applyAlignment="1">
      <alignment horizontal="justify"/>
    </xf>
    <xf numFmtId="0" fontId="14" fillId="33" borderId="0" xfId="0" applyFont="1" applyFill="1" applyAlignment="1">
      <alignment horizontal="left"/>
    </xf>
    <xf numFmtId="0" fontId="7" fillId="33" borderId="0" xfId="0" applyFont="1" applyFill="1" applyAlignment="1">
      <alignment horizontal="center"/>
    </xf>
    <xf numFmtId="0" fontId="74" fillId="33" borderId="0" xfId="0" applyFont="1" applyFill="1" applyAlignment="1">
      <alignment/>
    </xf>
    <xf numFmtId="49" fontId="74" fillId="33" borderId="0" xfId="0" applyNumberFormat="1" applyFont="1" applyFill="1" applyAlignment="1">
      <alignment horizontal="center"/>
    </xf>
    <xf numFmtId="0" fontId="74" fillId="33" borderId="0" xfId="0" applyFont="1" applyFill="1" applyAlignment="1">
      <alignment horizontal="center"/>
    </xf>
    <xf numFmtId="0" fontId="13" fillId="33" borderId="0" xfId="0" applyFont="1" applyFill="1" applyAlignment="1">
      <alignment/>
    </xf>
    <xf numFmtId="0" fontId="13" fillId="33" borderId="0" xfId="0" applyFont="1" applyFill="1" applyAlignment="1">
      <alignment horizontal="left"/>
    </xf>
    <xf numFmtId="0" fontId="14" fillId="33" borderId="0" xfId="0" applyFont="1" applyFill="1" applyAlignment="1">
      <alignment/>
    </xf>
    <xf numFmtId="0" fontId="13" fillId="6" borderId="11" xfId="0" applyFont="1" applyFill="1" applyBorder="1" applyAlignment="1">
      <alignment/>
    </xf>
    <xf numFmtId="0" fontId="12" fillId="33" borderId="0" xfId="59" applyFont="1" applyFill="1" applyBorder="1" applyAlignment="1">
      <alignment horizontal="left"/>
      <protection/>
    </xf>
    <xf numFmtId="0" fontId="12" fillId="33" borderId="0" xfId="59" applyFont="1" applyFill="1" applyBorder="1" applyAlignment="1">
      <alignment horizontal="center"/>
      <protection/>
    </xf>
    <xf numFmtId="11" fontId="11" fillId="33" borderId="0" xfId="0" applyNumberFormat="1" applyFont="1" applyFill="1" applyBorder="1" applyAlignment="1">
      <alignment horizontal="center"/>
    </xf>
    <xf numFmtId="0" fontId="4" fillId="33" borderId="0" xfId="57" applyFont="1" applyFill="1" applyBorder="1" applyAlignment="1">
      <alignment horizontal="center"/>
      <protection/>
    </xf>
    <xf numFmtId="1" fontId="5" fillId="33" borderId="15" xfId="59" applyNumberFormat="1" applyFont="1" applyFill="1" applyBorder="1" applyAlignment="1">
      <alignment horizontal="left"/>
      <protection/>
    </xf>
    <xf numFmtId="3" fontId="5" fillId="33" borderId="16" xfId="59" applyNumberFormat="1" applyFont="1" applyFill="1" applyBorder="1" applyAlignment="1">
      <alignment horizontal="center"/>
      <protection/>
    </xf>
    <xf numFmtId="0" fontId="11" fillId="6" borderId="12" xfId="0" applyFont="1" applyFill="1" applyBorder="1" applyAlignment="1">
      <alignment horizontal="justify" vertical="top" wrapText="1"/>
    </xf>
    <xf numFmtId="0" fontId="4" fillId="33" borderId="13" xfId="59" applyFont="1" applyFill="1" applyBorder="1" applyAlignment="1">
      <alignment horizontal="left"/>
      <protection/>
    </xf>
    <xf numFmtId="0" fontId="4" fillId="33" borderId="28" xfId="59" applyFont="1" applyFill="1" applyBorder="1" applyAlignment="1">
      <alignment horizontal="center"/>
      <protection/>
    </xf>
    <xf numFmtId="193" fontId="11" fillId="8" borderId="29" xfId="0" applyNumberFormat="1" applyFont="1" applyFill="1" applyBorder="1" applyAlignment="1">
      <alignment horizontal="center"/>
    </xf>
    <xf numFmtId="193" fontId="11" fillId="8" borderId="31" xfId="0" applyNumberFormat="1" applyFont="1" applyFill="1" applyBorder="1" applyAlignment="1">
      <alignment horizontal="center"/>
    </xf>
    <xf numFmtId="193" fontId="11" fillId="33" borderId="29" xfId="0" applyNumberFormat="1" applyFont="1" applyFill="1" applyBorder="1" applyAlignment="1">
      <alignment horizontal="center"/>
    </xf>
    <xf numFmtId="193" fontId="11" fillId="33" borderId="29" xfId="0" applyNumberFormat="1" applyFont="1" applyFill="1" applyBorder="1" applyAlignment="1">
      <alignment horizontal="center" wrapText="1"/>
    </xf>
    <xf numFmtId="193" fontId="11" fillId="33" borderId="31" xfId="0" applyNumberFormat="1" applyFont="1" applyFill="1" applyBorder="1" applyAlignment="1">
      <alignment horizontal="center"/>
    </xf>
    <xf numFmtId="0" fontId="12" fillId="6" borderId="38" xfId="0" applyFont="1" applyFill="1" applyBorder="1" applyAlignment="1">
      <alignment wrapText="1"/>
    </xf>
    <xf numFmtId="0" fontId="12" fillId="34" borderId="39" xfId="0" applyFont="1" applyFill="1" applyBorder="1" applyAlignment="1">
      <alignment wrapText="1"/>
    </xf>
    <xf numFmtId="0" fontId="16" fillId="34" borderId="0" xfId="0" applyFont="1" applyFill="1" applyBorder="1" applyAlignment="1">
      <alignment wrapText="1"/>
    </xf>
    <xf numFmtId="0" fontId="19" fillId="34" borderId="0" xfId="0" applyFont="1" applyFill="1" applyAlignment="1">
      <alignment/>
    </xf>
    <xf numFmtId="0" fontId="11" fillId="0" borderId="0" xfId="0" applyFont="1" applyAlignment="1">
      <alignment/>
    </xf>
    <xf numFmtId="0" fontId="7" fillId="33" borderId="0" xfId="0" applyFont="1" applyFill="1" applyAlignment="1">
      <alignment horizontal="justify" vertical="top"/>
    </xf>
    <xf numFmtId="0" fontId="11" fillId="34" borderId="39" xfId="0" applyFont="1" applyFill="1" applyBorder="1" applyAlignment="1">
      <alignment horizontal="justify"/>
    </xf>
    <xf numFmtId="0" fontId="11" fillId="6" borderId="14" xfId="0" applyFont="1" applyFill="1" applyBorder="1" applyAlignment="1">
      <alignment horizontal="justify" vertical="top" wrapText="1"/>
    </xf>
    <xf numFmtId="0" fontId="13" fillId="6" borderId="13" xfId="0" applyFont="1" applyFill="1" applyBorder="1" applyAlignment="1">
      <alignment horizontal="left" vertical="top" wrapText="1"/>
    </xf>
    <xf numFmtId="0" fontId="13" fillId="6" borderId="15" xfId="0" applyFont="1" applyFill="1" applyBorder="1" applyAlignment="1">
      <alignment horizontal="left" vertical="top" wrapText="1"/>
    </xf>
    <xf numFmtId="0" fontId="11" fillId="6" borderId="14" xfId="0" applyFont="1" applyFill="1" applyBorder="1" applyAlignment="1">
      <alignment wrapText="1"/>
    </xf>
    <xf numFmtId="0" fontId="11" fillId="6" borderId="17" xfId="0" applyNumberFormat="1" applyFont="1" applyFill="1" applyBorder="1" applyAlignment="1">
      <alignment horizontal="justify" vertical="top" wrapText="1"/>
    </xf>
    <xf numFmtId="0" fontId="13" fillId="6" borderId="40" xfId="0" applyFont="1" applyFill="1" applyBorder="1" applyAlignment="1">
      <alignment horizontal="left" vertical="top" wrapText="1"/>
    </xf>
    <xf numFmtId="0" fontId="20" fillId="6" borderId="13" xfId="0" applyFont="1" applyFill="1" applyBorder="1" applyAlignment="1">
      <alignment/>
    </xf>
    <xf numFmtId="0" fontId="11" fillId="6" borderId="14" xfId="0" applyFont="1" applyFill="1" applyBorder="1" applyAlignment="1" quotePrefix="1">
      <alignment/>
    </xf>
    <xf numFmtId="0" fontId="20" fillId="6" borderId="15" xfId="0" applyFont="1" applyFill="1" applyBorder="1" applyAlignment="1">
      <alignment/>
    </xf>
    <xf numFmtId="0" fontId="12" fillId="6" borderId="17" xfId="0" applyFont="1" applyFill="1" applyBorder="1" applyAlignment="1">
      <alignment/>
    </xf>
    <xf numFmtId="0" fontId="19" fillId="33" borderId="0" xfId="0" applyFont="1" applyFill="1" applyAlignment="1">
      <alignment/>
    </xf>
    <xf numFmtId="0" fontId="7" fillId="33" borderId="0" xfId="0" applyFont="1" applyFill="1" applyAlignment="1">
      <alignment horizontal="center" vertical="center"/>
    </xf>
    <xf numFmtId="0" fontId="13" fillId="33" borderId="0" xfId="0" applyFont="1" applyFill="1" applyAlignment="1">
      <alignment horizontal="left" vertical="center"/>
    </xf>
    <xf numFmtId="0" fontId="11" fillId="33" borderId="0" xfId="0" applyFont="1" applyFill="1" applyAlignment="1">
      <alignment horizontal="center" vertical="center"/>
    </xf>
    <xf numFmtId="0" fontId="7" fillId="33" borderId="10" xfId="0" applyFont="1" applyFill="1" applyBorder="1" applyAlignment="1">
      <alignment horizontal="center" vertical="center"/>
    </xf>
    <xf numFmtId="0" fontId="11"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13"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41" xfId="0" applyFont="1" applyFill="1" applyBorder="1" applyAlignment="1">
      <alignment horizontal="center" vertical="center" wrapText="1"/>
    </xf>
    <xf numFmtId="0" fontId="11" fillId="33" borderId="0" xfId="0" applyFont="1" applyFill="1" applyBorder="1" applyAlignment="1">
      <alignment vertical="center" wrapText="1"/>
    </xf>
    <xf numFmtId="0" fontId="11" fillId="33" borderId="38" xfId="0" applyFont="1" applyFill="1" applyBorder="1" applyAlignment="1">
      <alignment horizontal="center" vertical="center" wrapText="1"/>
    </xf>
    <xf numFmtId="0" fontId="11" fillId="33" borderId="38"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17" xfId="0" applyFont="1" applyFill="1" applyBorder="1" applyAlignment="1">
      <alignment horizontal="center" vertical="center"/>
    </xf>
    <xf numFmtId="0" fontId="11" fillId="33" borderId="41" xfId="0" applyFont="1" applyFill="1" applyBorder="1" applyAlignment="1">
      <alignment horizontal="center" vertical="center"/>
    </xf>
    <xf numFmtId="0" fontId="11" fillId="6" borderId="0" xfId="0" applyFont="1" applyFill="1" applyBorder="1" applyAlignment="1">
      <alignment/>
    </xf>
    <xf numFmtId="0" fontId="11" fillId="12" borderId="42" xfId="0" applyFont="1" applyFill="1" applyBorder="1" applyAlignment="1">
      <alignment/>
    </xf>
    <xf numFmtId="0" fontId="13" fillId="35" borderId="43" xfId="0" applyFont="1" applyFill="1" applyBorder="1" applyAlignment="1">
      <alignment/>
    </xf>
    <xf numFmtId="0" fontId="11" fillId="35" borderId="18" xfId="0" applyFont="1" applyFill="1" applyBorder="1" applyAlignment="1">
      <alignment/>
    </xf>
    <xf numFmtId="0" fontId="11" fillId="35" borderId="19" xfId="0" applyFont="1" applyFill="1" applyBorder="1" applyAlignment="1">
      <alignment/>
    </xf>
    <xf numFmtId="0" fontId="13" fillId="35" borderId="44" xfId="0" applyFont="1" applyFill="1" applyBorder="1" applyAlignment="1">
      <alignment horizontal="center"/>
    </xf>
    <xf numFmtId="0" fontId="13" fillId="35" borderId="45" xfId="0" applyFont="1" applyFill="1" applyBorder="1" applyAlignment="1">
      <alignment horizontal="center"/>
    </xf>
    <xf numFmtId="0" fontId="11" fillId="36" borderId="44" xfId="0" applyFont="1" applyFill="1" applyBorder="1" applyAlignment="1">
      <alignment/>
    </xf>
    <xf numFmtId="2" fontId="7" fillId="33" borderId="45" xfId="0" applyNumberFormat="1" applyFont="1" applyFill="1" applyBorder="1" applyAlignment="1">
      <alignment horizontal="center" vertical="top"/>
    </xf>
    <xf numFmtId="2" fontId="7" fillId="33" borderId="46" xfId="0" applyNumberFormat="1" applyFont="1" applyFill="1" applyBorder="1" applyAlignment="1">
      <alignment horizontal="center" vertical="top"/>
    </xf>
    <xf numFmtId="2" fontId="7" fillId="33" borderId="0" xfId="0" applyNumberFormat="1" applyFont="1" applyFill="1" applyBorder="1" applyAlignment="1">
      <alignment horizontal="center" vertical="top"/>
    </xf>
    <xf numFmtId="0" fontId="7" fillId="33" borderId="0" xfId="0" applyFont="1" applyFill="1" applyAlignment="1">
      <alignment horizontal="right" vertical="top"/>
    </xf>
    <xf numFmtId="204" fontId="7" fillId="33" borderId="0" xfId="0" applyNumberFormat="1" applyFont="1" applyFill="1" applyAlignment="1">
      <alignment vertical="top"/>
    </xf>
    <xf numFmtId="0" fontId="11" fillId="6" borderId="39" xfId="0" applyFont="1" applyFill="1" applyBorder="1" applyAlignment="1">
      <alignment/>
    </xf>
    <xf numFmtId="0" fontId="22" fillId="36" borderId="47" xfId="0" applyFont="1" applyFill="1" applyBorder="1" applyAlignment="1">
      <alignment/>
    </xf>
    <xf numFmtId="0" fontId="22" fillId="36" borderId="44" xfId="0" applyFont="1" applyFill="1" applyBorder="1" applyAlignment="1">
      <alignment horizontal="center"/>
    </xf>
    <xf numFmtId="0" fontId="22" fillId="36" borderId="45" xfId="0" applyFont="1" applyFill="1" applyBorder="1" applyAlignment="1">
      <alignment horizontal="center"/>
    </xf>
    <xf numFmtId="0" fontId="13" fillId="12" borderId="43" xfId="0" applyFont="1" applyFill="1" applyBorder="1" applyAlignment="1">
      <alignment/>
    </xf>
    <xf numFmtId="0" fontId="23" fillId="33" borderId="0" xfId="0" applyFont="1" applyFill="1" applyAlignment="1">
      <alignment/>
    </xf>
    <xf numFmtId="0" fontId="75" fillId="12" borderId="48" xfId="53" applyFont="1" applyFill="1" applyBorder="1" applyAlignment="1" applyProtection="1">
      <alignment wrapText="1"/>
      <protection/>
    </xf>
    <xf numFmtId="0" fontId="7" fillId="33" borderId="44" xfId="0" applyFont="1" applyFill="1" applyBorder="1" applyAlignment="1">
      <alignment horizontal="center"/>
    </xf>
    <xf numFmtId="0" fontId="7" fillId="33" borderId="49" xfId="0" applyFont="1" applyFill="1" applyBorder="1" applyAlignment="1">
      <alignment horizontal="center"/>
    </xf>
    <xf numFmtId="0" fontId="7" fillId="33" borderId="50" xfId="0" applyFont="1" applyFill="1" applyBorder="1" applyAlignment="1">
      <alignment horizontal="center" vertical="top"/>
    </xf>
    <xf numFmtId="0" fontId="7" fillId="33" borderId="51" xfId="0" applyFont="1" applyFill="1" applyBorder="1" applyAlignment="1">
      <alignment horizontal="center" vertical="top"/>
    </xf>
    <xf numFmtId="0" fontId="7" fillId="33" borderId="47" xfId="0" applyFont="1" applyFill="1" applyBorder="1" applyAlignment="1">
      <alignment horizontal="center"/>
    </xf>
    <xf numFmtId="0" fontId="7" fillId="33" borderId="52" xfId="0" applyFont="1" applyFill="1" applyBorder="1" applyAlignment="1">
      <alignment horizontal="center" vertical="top"/>
    </xf>
    <xf numFmtId="0" fontId="9" fillId="36" borderId="10" xfId="0" applyFont="1" applyFill="1" applyBorder="1" applyAlignment="1">
      <alignment vertical="top"/>
    </xf>
    <xf numFmtId="0" fontId="7" fillId="36" borderId="11" xfId="0" applyFont="1" applyFill="1" applyBorder="1" applyAlignment="1">
      <alignment vertical="top"/>
    </xf>
    <xf numFmtId="0" fontId="9" fillId="36" borderId="11" xfId="0" applyFont="1" applyFill="1" applyBorder="1" applyAlignment="1">
      <alignment vertical="top"/>
    </xf>
    <xf numFmtId="3" fontId="4" fillId="36" borderId="11" xfId="59" applyNumberFormat="1" applyFont="1" applyFill="1" applyBorder="1">
      <alignment/>
      <protection/>
    </xf>
    <xf numFmtId="0" fontId="9" fillId="36" borderId="12" xfId="0" applyFont="1" applyFill="1" applyBorder="1" applyAlignment="1">
      <alignment vertical="top"/>
    </xf>
    <xf numFmtId="0" fontId="7" fillId="36" borderId="13" xfId="0" applyFont="1" applyFill="1" applyBorder="1" applyAlignment="1">
      <alignment vertical="top"/>
    </xf>
    <xf numFmtId="0" fontId="7" fillId="36" borderId="0" xfId="0" applyFont="1" applyFill="1" applyBorder="1" applyAlignment="1">
      <alignment vertical="top"/>
    </xf>
    <xf numFmtId="0" fontId="9" fillId="36" borderId="0" xfId="0" applyFont="1" applyFill="1" applyBorder="1" applyAlignment="1">
      <alignment vertical="top"/>
    </xf>
    <xf numFmtId="3" fontId="4" fillId="36" borderId="0" xfId="59" applyNumberFormat="1" applyFont="1" applyFill="1" applyBorder="1">
      <alignment/>
      <protection/>
    </xf>
    <xf numFmtId="0" fontId="7" fillId="36" borderId="14" xfId="0" applyFont="1" applyFill="1" applyBorder="1" applyAlignment="1">
      <alignment vertical="top"/>
    </xf>
    <xf numFmtId="0" fontId="7" fillId="33" borderId="53" xfId="0" applyFont="1" applyFill="1" applyBorder="1" applyAlignment="1">
      <alignment horizontal="center"/>
    </xf>
    <xf numFmtId="0" fontId="7" fillId="33" borderId="54" xfId="0" applyFont="1" applyFill="1" applyBorder="1" applyAlignment="1">
      <alignment horizontal="center" vertical="top"/>
    </xf>
    <xf numFmtId="0" fontId="9" fillId="33" borderId="55" xfId="0" applyFont="1" applyFill="1" applyBorder="1" applyAlignment="1">
      <alignment horizontal="center" wrapText="1"/>
    </xf>
    <xf numFmtId="0" fontId="9" fillId="33" borderId="56" xfId="0" applyFont="1" applyFill="1" applyBorder="1" applyAlignment="1">
      <alignment horizontal="center" wrapText="1"/>
    </xf>
    <xf numFmtId="0" fontId="11" fillId="36" borderId="44" xfId="0" applyFont="1" applyFill="1" applyBorder="1" applyAlignment="1">
      <alignment horizontal="center"/>
    </xf>
    <xf numFmtId="0" fontId="4" fillId="33" borderId="33" xfId="57" applyFont="1" applyFill="1" applyBorder="1" applyAlignment="1">
      <alignment horizontal="center"/>
      <protection/>
    </xf>
    <xf numFmtId="0" fontId="9" fillId="33" borderId="57" xfId="0" applyFont="1" applyFill="1" applyBorder="1" applyAlignment="1">
      <alignment horizontal="center"/>
    </xf>
    <xf numFmtId="0" fontId="9" fillId="33" borderId="58" xfId="0" applyFont="1" applyFill="1" applyBorder="1" applyAlignment="1">
      <alignment horizontal="center" vertical="top"/>
    </xf>
    <xf numFmtId="0" fontId="9" fillId="33" borderId="27" xfId="0" applyFont="1" applyFill="1" applyBorder="1" applyAlignment="1">
      <alignment horizontal="center" vertical="top" wrapText="1"/>
    </xf>
    <xf numFmtId="217" fontId="7" fillId="33" borderId="0" xfId="0" applyNumberFormat="1" applyFont="1" applyFill="1" applyAlignment="1">
      <alignment/>
    </xf>
    <xf numFmtId="218" fontId="7" fillId="33" borderId="0" xfId="0" applyNumberFormat="1" applyFont="1" applyFill="1" applyBorder="1" applyAlignment="1">
      <alignment/>
    </xf>
    <xf numFmtId="219" fontId="4" fillId="33" borderId="0" xfId="57" applyNumberFormat="1" applyFont="1" applyFill="1" applyAlignment="1">
      <alignment horizontal="left"/>
      <protection/>
    </xf>
    <xf numFmtId="0" fontId="20" fillId="34" borderId="0" xfId="0" applyFont="1" applyFill="1" applyAlignment="1">
      <alignment vertical="top"/>
    </xf>
    <xf numFmtId="0" fontId="7" fillId="37" borderId="10" xfId="0" applyFont="1" applyFill="1" applyBorder="1" applyAlignment="1">
      <alignment horizontal="center" vertical="center"/>
    </xf>
    <xf numFmtId="0" fontId="13" fillId="37" borderId="11" xfId="0" applyFont="1" applyFill="1" applyBorder="1" applyAlignment="1">
      <alignment horizontal="center" vertical="center"/>
    </xf>
    <xf numFmtId="0" fontId="11" fillId="37" borderId="11" xfId="0" applyFont="1" applyFill="1" applyBorder="1" applyAlignment="1">
      <alignment horizontal="center" vertical="center"/>
    </xf>
    <xf numFmtId="0" fontId="11" fillId="37" borderId="12" xfId="0" applyFont="1" applyFill="1" applyBorder="1" applyAlignment="1">
      <alignment horizontal="center" vertical="center"/>
    </xf>
    <xf numFmtId="0" fontId="7" fillId="37" borderId="13" xfId="0" applyFont="1" applyFill="1" applyBorder="1" applyAlignment="1">
      <alignment horizontal="center" vertical="center"/>
    </xf>
    <xf numFmtId="0" fontId="11" fillId="37" borderId="0" xfId="0" applyFont="1" applyFill="1" applyBorder="1" applyAlignment="1">
      <alignment horizontal="center" vertical="center"/>
    </xf>
    <xf numFmtId="0" fontId="11" fillId="37" borderId="14" xfId="0" applyFont="1" applyFill="1" applyBorder="1" applyAlignment="1">
      <alignment horizontal="center" vertical="center"/>
    </xf>
    <xf numFmtId="0" fontId="11" fillId="37" borderId="38"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7" fillId="37" borderId="14" xfId="0" applyFont="1" applyFill="1" applyBorder="1" applyAlignment="1">
      <alignment horizontal="center" vertical="center"/>
    </xf>
    <xf numFmtId="0" fontId="7" fillId="37" borderId="15" xfId="0" applyFont="1" applyFill="1" applyBorder="1" applyAlignment="1">
      <alignment horizontal="center" vertical="center"/>
    </xf>
    <xf numFmtId="0" fontId="7" fillId="37" borderId="16" xfId="0" applyFont="1" applyFill="1" applyBorder="1" applyAlignment="1">
      <alignment horizontal="center" vertical="center"/>
    </xf>
    <xf numFmtId="0" fontId="7" fillId="37" borderId="17" xfId="0" applyFont="1" applyFill="1" applyBorder="1" applyAlignment="1">
      <alignment horizontal="center" vertical="center"/>
    </xf>
    <xf numFmtId="0" fontId="13" fillId="33" borderId="0" xfId="0" applyFont="1" applyFill="1" applyAlignment="1">
      <alignment horizontal="left" vertical="top"/>
    </xf>
    <xf numFmtId="0" fontId="0" fillId="33" borderId="0" xfId="0" applyFill="1" applyBorder="1" applyAlignment="1">
      <alignment/>
    </xf>
    <xf numFmtId="0" fontId="7" fillId="33" borderId="0" xfId="0" applyFont="1" applyFill="1" applyBorder="1" applyAlignment="1">
      <alignment horizontal="justify" vertical="top"/>
    </xf>
    <xf numFmtId="0" fontId="7" fillId="33" borderId="0" xfId="0" applyFont="1" applyFill="1" applyBorder="1" applyAlignment="1">
      <alignment horizontal="justify"/>
    </xf>
    <xf numFmtId="0" fontId="74" fillId="33" borderId="0" xfId="0" applyFont="1" applyFill="1" applyBorder="1" applyAlignment="1">
      <alignment/>
    </xf>
    <xf numFmtId="0" fontId="11" fillId="33" borderId="0" xfId="0" applyFont="1" applyFill="1" applyBorder="1" applyAlignment="1">
      <alignment/>
    </xf>
    <xf numFmtId="0" fontId="11" fillId="0" borderId="0" xfId="0" applyFont="1" applyBorder="1" applyAlignment="1">
      <alignment/>
    </xf>
    <xf numFmtId="0" fontId="4" fillId="36" borderId="14" xfId="59" applyFont="1" applyFill="1" applyBorder="1">
      <alignment/>
      <protection/>
    </xf>
    <xf numFmtId="0" fontId="13" fillId="33" borderId="16" xfId="0" applyFont="1" applyFill="1" applyBorder="1" applyAlignment="1">
      <alignment/>
    </xf>
    <xf numFmtId="0" fontId="13" fillId="33" borderId="0" xfId="0" applyFont="1" applyFill="1" applyBorder="1" applyAlignment="1">
      <alignment/>
    </xf>
    <xf numFmtId="0" fontId="15" fillId="33" borderId="0" xfId="0" applyFont="1" applyFill="1" applyBorder="1" applyAlignment="1">
      <alignment/>
    </xf>
    <xf numFmtId="0" fontId="12" fillId="6" borderId="59" xfId="0" applyFont="1" applyFill="1" applyBorder="1" applyAlignment="1">
      <alignment wrapText="1"/>
    </xf>
    <xf numFmtId="0" fontId="13" fillId="12" borderId="21" xfId="0" applyFont="1" applyFill="1" applyBorder="1" applyAlignment="1">
      <alignment horizontal="left" wrapText="1"/>
    </xf>
    <xf numFmtId="0" fontId="13" fillId="12" borderId="60" xfId="0" applyFont="1" applyFill="1" applyBorder="1" applyAlignment="1">
      <alignment horizontal="left" wrapText="1"/>
    </xf>
    <xf numFmtId="0" fontId="13" fillId="12" borderId="23" xfId="0" applyFont="1" applyFill="1" applyBorder="1" applyAlignment="1">
      <alignment horizontal="left" wrapText="1"/>
    </xf>
    <xf numFmtId="0" fontId="13" fillId="12" borderId="42" xfId="0" applyFont="1" applyFill="1" applyBorder="1" applyAlignment="1">
      <alignment horizontal="center"/>
    </xf>
    <xf numFmtId="0" fontId="13" fillId="12" borderId="25" xfId="0" applyFont="1" applyFill="1" applyBorder="1" applyAlignment="1">
      <alignment horizontal="center"/>
    </xf>
    <xf numFmtId="0" fontId="15" fillId="34" borderId="0" xfId="0" applyFont="1" applyFill="1" applyAlignment="1">
      <alignment/>
    </xf>
    <xf numFmtId="0" fontId="4" fillId="33" borderId="32" xfId="59" applyFont="1" applyFill="1" applyBorder="1" applyAlignment="1">
      <alignment horizontal="center"/>
      <protection/>
    </xf>
    <xf numFmtId="3" fontId="4" fillId="33" borderId="32" xfId="59" applyNumberFormat="1" applyFont="1" applyFill="1" applyBorder="1" applyAlignment="1">
      <alignment horizontal="center"/>
      <protection/>
    </xf>
    <xf numFmtId="0" fontId="9" fillId="36" borderId="13" xfId="0" applyFont="1" applyFill="1" applyBorder="1" applyAlignment="1">
      <alignment vertical="top"/>
    </xf>
    <xf numFmtId="0" fontId="9" fillId="36" borderId="14" xfId="0" applyFont="1" applyFill="1" applyBorder="1" applyAlignment="1">
      <alignment vertical="top"/>
    </xf>
    <xf numFmtId="0" fontId="13" fillId="6" borderId="10" xfId="0" applyFont="1" applyFill="1" applyBorder="1" applyAlignment="1">
      <alignment horizontal="left" vertical="top" wrapText="1"/>
    </xf>
    <xf numFmtId="0" fontId="13" fillId="6" borderId="13" xfId="0" applyFont="1" applyFill="1" applyBorder="1" applyAlignment="1">
      <alignment horizontal="left" vertical="top" wrapText="1"/>
    </xf>
    <xf numFmtId="0" fontId="0" fillId="0" borderId="0" xfId="0" applyFill="1" applyAlignment="1">
      <alignment/>
    </xf>
    <xf numFmtId="0" fontId="11" fillId="6" borderId="14" xfId="0" applyNumberFormat="1" applyFont="1" applyFill="1" applyBorder="1" applyAlignment="1">
      <alignment horizontal="justify" vertical="top" wrapText="1"/>
    </xf>
    <xf numFmtId="0" fontId="13" fillId="12" borderId="24" xfId="0" applyFont="1" applyFill="1" applyBorder="1" applyAlignment="1">
      <alignment horizontal="left"/>
    </xf>
    <xf numFmtId="0" fontId="7" fillId="33" borderId="51" xfId="0" applyFont="1" applyFill="1" applyBorder="1" applyAlignment="1">
      <alignment horizontal="center" vertical="top"/>
    </xf>
    <xf numFmtId="0" fontId="9" fillId="36" borderId="55" xfId="0" applyFont="1" applyFill="1" applyBorder="1" applyAlignment="1">
      <alignment horizontal="center" wrapText="1"/>
    </xf>
    <xf numFmtId="0" fontId="9" fillId="36" borderId="56" xfId="0" applyFont="1" applyFill="1" applyBorder="1" applyAlignment="1">
      <alignment horizontal="center" wrapText="1"/>
    </xf>
    <xf numFmtId="0" fontId="7" fillId="36" borderId="51" xfId="0" applyFont="1" applyFill="1" applyBorder="1" applyAlignment="1">
      <alignment horizontal="center" vertical="top"/>
    </xf>
    <xf numFmtId="0" fontId="7" fillId="33" borderId="49" xfId="0" applyFont="1" applyFill="1" applyBorder="1" applyAlignment="1">
      <alignment horizontal="center"/>
    </xf>
    <xf numFmtId="0" fontId="9" fillId="33" borderId="56" xfId="0" applyFont="1" applyFill="1" applyBorder="1" applyAlignment="1">
      <alignment horizontal="center"/>
    </xf>
    <xf numFmtId="0" fontId="9" fillId="33" borderId="57" xfId="0" applyFont="1" applyFill="1" applyBorder="1" applyAlignment="1">
      <alignment horizontal="center" wrapText="1"/>
    </xf>
    <xf numFmtId="0" fontId="9" fillId="33" borderId="56" xfId="0" applyFont="1" applyFill="1" applyBorder="1" applyAlignment="1">
      <alignment horizontal="center" vertical="top"/>
    </xf>
    <xf numFmtId="0" fontId="7" fillId="33" borderId="49" xfId="0" applyFont="1" applyFill="1" applyBorder="1" applyAlignment="1">
      <alignment horizontal="center" vertical="top"/>
    </xf>
    <xf numFmtId="3" fontId="4" fillId="33" borderId="51" xfId="59" applyNumberFormat="1" applyFont="1" applyFill="1" applyBorder="1" applyAlignment="1">
      <alignment horizontal="center"/>
      <protection/>
    </xf>
    <xf numFmtId="0" fontId="9" fillId="33" borderId="55" xfId="0" applyFont="1" applyFill="1" applyBorder="1" applyAlignment="1">
      <alignment horizontal="center" vertical="top" wrapText="1"/>
    </xf>
    <xf numFmtId="0" fontId="28" fillId="6" borderId="12" xfId="53" applyNumberFormat="1" applyFont="1" applyFill="1" applyBorder="1" applyAlignment="1" applyProtection="1">
      <alignment horizontal="justify" vertical="top" wrapText="1"/>
      <protection/>
    </xf>
    <xf numFmtId="0" fontId="22" fillId="6" borderId="14" xfId="0" applyNumberFormat="1" applyFont="1" applyFill="1" applyBorder="1" applyAlignment="1">
      <alignment horizontal="justify" vertical="top" wrapText="1"/>
    </xf>
    <xf numFmtId="0" fontId="27" fillId="0" borderId="38" xfId="0" applyFont="1" applyFill="1" applyBorder="1" applyAlignment="1">
      <alignment wrapText="1"/>
    </xf>
    <xf numFmtId="0" fontId="27" fillId="0" borderId="0" xfId="0" applyFont="1" applyFill="1" applyBorder="1" applyAlignment="1">
      <alignment wrapText="1"/>
    </xf>
    <xf numFmtId="0" fontId="13" fillId="6" borderId="40" xfId="0" applyFont="1" applyFill="1" applyBorder="1" applyAlignment="1" applyProtection="1">
      <alignment horizontal="justify" vertical="top"/>
      <protection locked="0"/>
    </xf>
    <xf numFmtId="0" fontId="12" fillId="6" borderId="59" xfId="0" applyFont="1" applyFill="1" applyBorder="1" applyAlignment="1" applyProtection="1">
      <alignment wrapText="1"/>
      <protection locked="0"/>
    </xf>
    <xf numFmtId="0" fontId="11" fillId="38" borderId="44" xfId="0" applyFont="1" applyFill="1" applyBorder="1" applyAlignment="1" applyProtection="1">
      <alignment/>
      <protection locked="0"/>
    </xf>
    <xf numFmtId="0" fontId="11" fillId="38" borderId="47" xfId="0" applyFont="1" applyFill="1" applyBorder="1" applyAlignment="1" applyProtection="1">
      <alignment/>
      <protection locked="0"/>
    </xf>
    <xf numFmtId="0" fontId="11" fillId="38" borderId="44" xfId="0" applyFont="1" applyFill="1" applyBorder="1" applyAlignment="1" applyProtection="1">
      <alignment horizontal="center"/>
      <protection locked="0"/>
    </xf>
    <xf numFmtId="0" fontId="11" fillId="38" borderId="45" xfId="0" applyFont="1" applyFill="1" applyBorder="1" applyAlignment="1" applyProtection="1">
      <alignment horizontal="center"/>
      <protection locked="0"/>
    </xf>
    <xf numFmtId="0" fontId="11" fillId="38" borderId="52" xfId="0" applyFont="1" applyFill="1" applyBorder="1" applyAlignment="1" applyProtection="1">
      <alignment/>
      <protection locked="0"/>
    </xf>
    <xf numFmtId="0" fontId="11" fillId="38" borderId="50" xfId="0" applyFont="1" applyFill="1" applyBorder="1" applyAlignment="1" applyProtection="1">
      <alignment horizontal="center"/>
      <protection locked="0"/>
    </xf>
    <xf numFmtId="0" fontId="11" fillId="38" borderId="50" xfId="0" applyFont="1" applyFill="1" applyBorder="1" applyAlignment="1" applyProtection="1">
      <alignment/>
      <protection locked="0"/>
    </xf>
    <xf numFmtId="0" fontId="11" fillId="38" borderId="46" xfId="0" applyFont="1" applyFill="1" applyBorder="1" applyAlignment="1" applyProtection="1">
      <alignment horizontal="center"/>
      <protection locked="0"/>
    </xf>
    <xf numFmtId="0" fontId="7" fillId="36" borderId="49" xfId="0" applyFont="1" applyFill="1" applyBorder="1" applyAlignment="1" applyProtection="1">
      <alignment horizontal="center"/>
      <protection locked="0"/>
    </xf>
    <xf numFmtId="0" fontId="7" fillId="36" borderId="15" xfId="0" applyFont="1" applyFill="1" applyBorder="1" applyAlignment="1" applyProtection="1">
      <alignment horizontal="center" vertical="top"/>
      <protection locked="0"/>
    </xf>
    <xf numFmtId="0" fontId="7" fillId="36" borderId="16" xfId="0" applyFont="1" applyFill="1" applyBorder="1" applyAlignment="1" applyProtection="1">
      <alignment horizontal="center" vertical="top"/>
      <protection locked="0"/>
    </xf>
    <xf numFmtId="3" fontId="4" fillId="36" borderId="16" xfId="59" applyNumberFormat="1" applyFont="1" applyFill="1" applyBorder="1" applyAlignment="1" applyProtection="1">
      <alignment horizontal="center"/>
      <protection locked="0"/>
    </xf>
    <xf numFmtId="0" fontId="7" fillId="36" borderId="17" xfId="0" applyFont="1" applyFill="1" applyBorder="1" applyAlignment="1" applyProtection="1">
      <alignment horizontal="center" vertical="top"/>
      <protection locked="0"/>
    </xf>
    <xf numFmtId="0" fontId="11" fillId="12" borderId="61" xfId="0" applyFont="1" applyFill="1" applyBorder="1" applyAlignment="1" applyProtection="1">
      <alignment horizontal="left" wrapText="1"/>
      <protection locked="0"/>
    </xf>
    <xf numFmtId="0" fontId="17" fillId="12" borderId="62" xfId="53" applyFont="1" applyFill="1" applyBorder="1" applyAlignment="1" applyProtection="1">
      <alignment horizontal="left" wrapText="1"/>
      <protection locked="0"/>
    </xf>
    <xf numFmtId="0" fontId="12" fillId="12" borderId="62" xfId="0" applyFont="1" applyFill="1" applyBorder="1" applyAlignment="1" applyProtection="1">
      <alignment wrapText="1"/>
      <protection locked="0"/>
    </xf>
    <xf numFmtId="0" fontId="75" fillId="12" borderId="62" xfId="53" applyFont="1" applyFill="1" applyBorder="1" applyAlignment="1" applyProtection="1">
      <alignment wrapText="1"/>
      <protection locked="0"/>
    </xf>
    <xf numFmtId="0" fontId="7" fillId="33" borderId="0" xfId="0" applyFont="1" applyFill="1" applyAlignment="1" applyProtection="1">
      <alignment horizontal="center" vertical="center"/>
      <protection/>
    </xf>
    <xf numFmtId="0" fontId="13" fillId="39" borderId="61" xfId="0" applyFont="1" applyFill="1" applyBorder="1" applyAlignment="1">
      <alignment/>
    </xf>
    <xf numFmtId="0" fontId="12" fillId="8" borderId="10" xfId="59" applyFont="1" applyFill="1" applyBorder="1" applyAlignment="1">
      <alignment horizontal="left"/>
      <protection/>
    </xf>
    <xf numFmtId="0" fontId="12" fillId="8" borderId="13" xfId="59" applyFont="1" applyFill="1" applyBorder="1" applyAlignment="1">
      <alignment horizontal="left"/>
      <protection/>
    </xf>
    <xf numFmtId="0" fontId="12" fillId="8" borderId="13" xfId="59" applyFont="1" applyFill="1" applyBorder="1" applyAlignment="1" quotePrefix="1">
      <alignment horizontal="left"/>
      <protection/>
    </xf>
    <xf numFmtId="0" fontId="12" fillId="8" borderId="15" xfId="59" applyFont="1" applyFill="1" applyBorder="1" applyAlignment="1">
      <alignment horizontal="left"/>
      <protection/>
    </xf>
    <xf numFmtId="0" fontId="13" fillId="39" borderId="38" xfId="0" applyFont="1" applyFill="1" applyBorder="1" applyAlignment="1">
      <alignment horizontal="center"/>
    </xf>
    <xf numFmtId="0" fontId="13" fillId="39" borderId="38" xfId="0" applyFont="1" applyFill="1" applyBorder="1" applyAlignment="1">
      <alignment horizontal="center" wrapText="1"/>
    </xf>
    <xf numFmtId="0" fontId="11" fillId="11" borderId="10" xfId="0" applyFont="1" applyFill="1" applyBorder="1" applyAlignment="1">
      <alignment/>
    </xf>
    <xf numFmtId="0" fontId="15" fillId="11" borderId="11" xfId="0" applyFont="1" applyFill="1" applyBorder="1" applyAlignment="1">
      <alignment/>
    </xf>
    <xf numFmtId="0" fontId="11" fillId="11" borderId="11" xfId="0" applyFont="1" applyFill="1" applyBorder="1" applyAlignment="1">
      <alignment/>
    </xf>
    <xf numFmtId="0" fontId="11" fillId="11" borderId="12" xfId="0" applyFont="1" applyFill="1" applyBorder="1" applyAlignment="1">
      <alignment/>
    </xf>
    <xf numFmtId="0" fontId="11" fillId="11" borderId="13" xfId="0" applyFont="1" applyFill="1" applyBorder="1" applyAlignment="1">
      <alignment/>
    </xf>
    <xf numFmtId="0" fontId="11" fillId="11" borderId="15" xfId="0" applyFont="1" applyFill="1" applyBorder="1" applyAlignment="1">
      <alignment/>
    </xf>
    <xf numFmtId="0" fontId="11" fillId="11" borderId="14" xfId="0" applyFont="1" applyFill="1" applyBorder="1" applyAlignment="1">
      <alignment/>
    </xf>
    <xf numFmtId="0" fontId="11" fillId="11" borderId="17" xfId="0" applyFont="1" applyFill="1" applyBorder="1" applyAlignment="1">
      <alignment/>
    </xf>
    <xf numFmtId="0" fontId="12" fillId="11" borderId="0" xfId="59" applyFont="1" applyFill="1" applyBorder="1" applyAlignment="1">
      <alignment horizontal="left"/>
      <protection/>
    </xf>
    <xf numFmtId="0" fontId="12" fillId="11" borderId="0" xfId="59" applyFont="1" applyFill="1" applyBorder="1" applyAlignment="1">
      <alignment horizontal="center"/>
      <protection/>
    </xf>
    <xf numFmtId="193" fontId="11" fillId="11" borderId="0" xfId="0" applyNumberFormat="1" applyFont="1" applyFill="1" applyBorder="1" applyAlignment="1">
      <alignment horizontal="center"/>
    </xf>
    <xf numFmtId="0" fontId="11" fillId="11" borderId="0" xfId="0" applyFont="1" applyFill="1" applyBorder="1" applyAlignment="1">
      <alignment/>
    </xf>
    <xf numFmtId="0" fontId="11" fillId="11" borderId="16" xfId="0" applyFont="1" applyFill="1" applyBorder="1" applyAlignment="1">
      <alignment/>
    </xf>
    <xf numFmtId="0" fontId="15" fillId="8" borderId="15" xfId="0" applyFont="1" applyFill="1" applyBorder="1" applyAlignment="1">
      <alignment/>
    </xf>
    <xf numFmtId="0" fontId="11" fillId="33" borderId="33" xfId="0" applyFont="1" applyFill="1" applyBorder="1" applyAlignment="1">
      <alignment horizontal="center"/>
    </xf>
    <xf numFmtId="0" fontId="13" fillId="39" borderId="30" xfId="0" applyFont="1" applyFill="1" applyBorder="1" applyAlignment="1">
      <alignment horizontal="center"/>
    </xf>
    <xf numFmtId="0" fontId="15" fillId="39" borderId="37" xfId="0" applyFont="1" applyFill="1" applyBorder="1" applyAlignment="1">
      <alignment horizontal="left" wrapText="1"/>
    </xf>
    <xf numFmtId="0" fontId="13" fillId="39" borderId="51" xfId="0" applyFont="1" applyFill="1" applyBorder="1" applyAlignment="1">
      <alignment horizontal="center"/>
    </xf>
    <xf numFmtId="0" fontId="13" fillId="39" borderId="46" xfId="0" applyFont="1" applyFill="1" applyBorder="1" applyAlignment="1">
      <alignment horizontal="center" wrapText="1"/>
    </xf>
    <xf numFmtId="0" fontId="13" fillId="39" borderId="63" xfId="0" applyFont="1" applyFill="1" applyBorder="1" applyAlignment="1">
      <alignment/>
    </xf>
    <xf numFmtId="0" fontId="13" fillId="39" borderId="64" xfId="0" applyFont="1" applyFill="1" applyBorder="1" applyAlignment="1">
      <alignment horizontal="center"/>
    </xf>
    <xf numFmtId="0" fontId="19" fillId="39" borderId="26" xfId="0" applyFont="1" applyFill="1" applyBorder="1" applyAlignment="1">
      <alignment/>
    </xf>
    <xf numFmtId="193" fontId="12" fillId="8" borderId="33" xfId="59" applyNumberFormat="1" applyFont="1" applyFill="1" applyBorder="1" applyAlignment="1">
      <alignment horizontal="center"/>
      <protection/>
    </xf>
    <xf numFmtId="193" fontId="12" fillId="8" borderId="34" xfId="59" applyNumberFormat="1" applyFont="1" applyFill="1" applyBorder="1" applyAlignment="1">
      <alignment horizontal="center"/>
      <protection/>
    </xf>
    <xf numFmtId="193" fontId="12" fillId="33" borderId="33" xfId="59" applyNumberFormat="1" applyFont="1" applyFill="1" applyBorder="1" applyAlignment="1">
      <alignment horizontal="center"/>
      <protection/>
    </xf>
    <xf numFmtId="193" fontId="12" fillId="33" borderId="33" xfId="59" applyNumberFormat="1" applyFont="1" applyFill="1" applyBorder="1" applyAlignment="1" quotePrefix="1">
      <alignment horizontal="center"/>
      <protection/>
    </xf>
    <xf numFmtId="193" fontId="12" fillId="33" borderId="34" xfId="59" applyNumberFormat="1" applyFont="1" applyFill="1" applyBorder="1" applyAlignment="1">
      <alignment horizontal="center"/>
      <protection/>
    </xf>
    <xf numFmtId="0" fontId="11" fillId="33" borderId="13" xfId="0" applyFont="1" applyFill="1" applyBorder="1" applyAlignment="1">
      <alignment wrapText="1"/>
    </xf>
    <xf numFmtId="0" fontId="11" fillId="33" borderId="0" xfId="0" applyFont="1" applyFill="1" applyBorder="1" applyAlignment="1">
      <alignment wrapText="1"/>
    </xf>
    <xf numFmtId="193" fontId="12" fillId="33" borderId="30" xfId="59" applyNumberFormat="1" applyFont="1" applyFill="1" applyBorder="1" applyAlignment="1">
      <alignment horizontal="center"/>
      <protection/>
    </xf>
    <xf numFmtId="0" fontId="2" fillId="33" borderId="0" xfId="53" applyFill="1" applyBorder="1" applyAlignment="1" applyProtection="1">
      <alignment/>
      <protection/>
    </xf>
    <xf numFmtId="0" fontId="12" fillId="33" borderId="0" xfId="53" applyFont="1" applyFill="1" applyBorder="1" applyAlignment="1" applyProtection="1">
      <alignment/>
      <protection/>
    </xf>
    <xf numFmtId="0" fontId="15" fillId="33" borderId="0" xfId="0" applyFont="1" applyFill="1" applyBorder="1" applyAlignment="1">
      <alignment horizontal="left"/>
    </xf>
    <xf numFmtId="221" fontId="11" fillId="38" borderId="44" xfId="42" applyNumberFormat="1" applyFont="1" applyFill="1" applyBorder="1" applyAlignment="1" applyProtection="1">
      <alignment/>
      <protection locked="0"/>
    </xf>
    <xf numFmtId="0" fontId="13" fillId="6" borderId="13" xfId="0" applyFont="1" applyFill="1" applyBorder="1" applyAlignment="1">
      <alignment horizontal="left" vertical="top" wrapText="1"/>
    </xf>
    <xf numFmtId="0" fontId="12" fillId="6" borderId="14" xfId="0" applyFont="1" applyFill="1" applyBorder="1" applyAlignment="1" quotePrefix="1">
      <alignment wrapText="1"/>
    </xf>
    <xf numFmtId="0" fontId="12" fillId="33" borderId="0" xfId="0" applyFont="1" applyFill="1" applyBorder="1" applyAlignment="1">
      <alignment wrapText="1"/>
    </xf>
    <xf numFmtId="3" fontId="11" fillId="38" borderId="44" xfId="0" applyNumberFormat="1" applyFont="1" applyFill="1" applyBorder="1" applyAlignment="1" applyProtection="1">
      <alignment/>
      <protection locked="0"/>
    </xf>
    <xf numFmtId="3" fontId="11" fillId="38" borderId="50" xfId="0" applyNumberFormat="1" applyFont="1" applyFill="1" applyBorder="1" applyAlignment="1" applyProtection="1">
      <alignment/>
      <protection locked="0"/>
    </xf>
    <xf numFmtId="3" fontId="76" fillId="39" borderId="62" xfId="59" applyNumberFormat="1" applyFont="1" applyFill="1" applyBorder="1" applyAlignment="1">
      <alignment horizontal="center"/>
      <protection/>
    </xf>
    <xf numFmtId="3" fontId="76" fillId="39" borderId="62" xfId="0" applyNumberFormat="1" applyFont="1" applyFill="1" applyBorder="1" applyAlignment="1">
      <alignment horizontal="center"/>
    </xf>
    <xf numFmtId="3" fontId="76" fillId="39" borderId="61" xfId="0" applyNumberFormat="1" applyFont="1" applyFill="1" applyBorder="1" applyAlignment="1">
      <alignment horizontal="center"/>
    </xf>
    <xf numFmtId="3" fontId="76" fillId="39" borderId="48" xfId="59" applyNumberFormat="1" applyFont="1" applyFill="1" applyBorder="1" applyAlignment="1">
      <alignment horizontal="center"/>
      <protection/>
    </xf>
    <xf numFmtId="3" fontId="76" fillId="39" borderId="48" xfId="0" applyNumberFormat="1" applyFont="1" applyFill="1" applyBorder="1" applyAlignment="1">
      <alignment horizontal="center"/>
    </xf>
    <xf numFmtId="0" fontId="11" fillId="33" borderId="0" xfId="0" applyFont="1" applyFill="1" applyAlignment="1">
      <alignment vertical="center"/>
    </xf>
    <xf numFmtId="0" fontId="11" fillId="40" borderId="61" xfId="0" applyFont="1" applyFill="1" applyBorder="1" applyAlignment="1">
      <alignment wrapText="1"/>
    </xf>
    <xf numFmtId="0" fontId="11" fillId="40" borderId="62" xfId="0" applyNumberFormat="1" applyFont="1" applyFill="1" applyBorder="1" applyAlignment="1">
      <alignment wrapText="1"/>
    </xf>
    <xf numFmtId="0" fontId="11" fillId="40" borderId="48" xfId="0" applyFont="1" applyFill="1" applyBorder="1" applyAlignment="1">
      <alignment wrapText="1"/>
    </xf>
    <xf numFmtId="0" fontId="33" fillId="33" borderId="11" xfId="53" applyFont="1" applyFill="1" applyBorder="1" applyAlignment="1" applyProtection="1">
      <alignment vertical="top"/>
      <protection/>
    </xf>
    <xf numFmtId="0" fontId="32" fillId="33" borderId="0" xfId="0" applyFont="1" applyFill="1" applyAlignment="1">
      <alignment vertical="top"/>
    </xf>
    <xf numFmtId="0" fontId="13" fillId="34" borderId="0" xfId="0" applyFont="1" applyFill="1" applyAlignment="1">
      <alignment vertical="top"/>
    </xf>
    <xf numFmtId="0" fontId="13" fillId="33" borderId="0" xfId="0" applyFont="1" applyFill="1" applyAlignment="1">
      <alignment vertical="top"/>
    </xf>
    <xf numFmtId="0" fontId="35" fillId="33" borderId="0" xfId="59" applyFont="1" applyFill="1" applyBorder="1" applyAlignment="1">
      <alignment horizontal="left"/>
      <protection/>
    </xf>
    <xf numFmtId="0" fontId="35" fillId="33" borderId="0" xfId="59" applyFont="1" applyFill="1" applyBorder="1" applyAlignment="1">
      <alignment horizontal="center"/>
      <protection/>
    </xf>
    <xf numFmtId="11" fontId="32" fillId="33" borderId="0" xfId="0" applyNumberFormat="1" applyFont="1" applyFill="1" applyBorder="1" applyAlignment="1">
      <alignment horizontal="center"/>
    </xf>
    <xf numFmtId="0" fontId="32" fillId="33" borderId="0" xfId="0" applyFont="1" applyFill="1" applyBorder="1" applyAlignment="1">
      <alignment horizontal="center"/>
    </xf>
    <xf numFmtId="0" fontId="32" fillId="33" borderId="0" xfId="0" applyFont="1" applyFill="1" applyAlignment="1">
      <alignment/>
    </xf>
    <xf numFmtId="0" fontId="35" fillId="11" borderId="0" xfId="59" applyFont="1" applyFill="1" applyBorder="1" applyAlignment="1">
      <alignment horizontal="left"/>
      <protection/>
    </xf>
    <xf numFmtId="0" fontId="11" fillId="6" borderId="10" xfId="0" applyFont="1" applyFill="1" applyBorder="1" applyAlignment="1">
      <alignment horizontal="left" vertical="center" wrapText="1"/>
    </xf>
    <xf numFmtId="0" fontId="11" fillId="6" borderId="12" xfId="0" applyFont="1" applyFill="1" applyBorder="1" applyAlignment="1">
      <alignment horizontal="left" vertical="center" wrapText="1"/>
    </xf>
    <xf numFmtId="0" fontId="13" fillId="6" borderId="10" xfId="0" applyFont="1" applyFill="1" applyBorder="1" applyAlignment="1">
      <alignment horizontal="left" vertical="top" wrapText="1"/>
    </xf>
    <xf numFmtId="0" fontId="13" fillId="6" borderId="13" xfId="0" applyFont="1" applyFill="1" applyBorder="1" applyAlignment="1">
      <alignment horizontal="left" vertical="top" wrapText="1"/>
    </xf>
    <xf numFmtId="0" fontId="13" fillId="6" borderId="13" xfId="0" applyFont="1" applyFill="1" applyBorder="1" applyAlignment="1">
      <alignment horizontal="left" wrapText="1"/>
    </xf>
    <xf numFmtId="0" fontId="15" fillId="33" borderId="39" xfId="0" applyFont="1" applyFill="1" applyBorder="1" applyAlignment="1">
      <alignment horizontal="center"/>
    </xf>
    <xf numFmtId="0" fontId="11" fillId="33" borderId="0" xfId="0" applyFont="1" applyFill="1" applyAlignment="1">
      <alignment horizontal="left" vertical="center"/>
    </xf>
    <xf numFmtId="0" fontId="13" fillId="33" borderId="0" xfId="0" applyFont="1" applyFill="1" applyAlignment="1">
      <alignment horizontal="left" vertical="center"/>
    </xf>
    <xf numFmtId="0" fontId="15" fillId="2" borderId="10" xfId="0" applyFont="1" applyFill="1" applyBorder="1" applyAlignment="1">
      <alignment horizontal="center"/>
    </xf>
    <xf numFmtId="0" fontId="15" fillId="2" borderId="11" xfId="0" applyFont="1" applyFill="1" applyBorder="1" applyAlignment="1">
      <alignment horizontal="center"/>
    </xf>
    <xf numFmtId="0" fontId="15" fillId="2" borderId="12" xfId="0" applyFont="1" applyFill="1" applyBorder="1" applyAlignment="1">
      <alignment horizontal="center"/>
    </xf>
    <xf numFmtId="0" fontId="13" fillId="35" borderId="57" xfId="0" applyFont="1" applyFill="1" applyBorder="1" applyAlignment="1">
      <alignment horizontal="center"/>
    </xf>
    <xf numFmtId="0" fontId="13" fillId="35" borderId="58" xfId="0" applyFont="1" applyFill="1" applyBorder="1" applyAlignment="1">
      <alignment horizontal="center"/>
    </xf>
    <xf numFmtId="0" fontId="13" fillId="35" borderId="28" xfId="0" applyFont="1" applyFill="1" applyBorder="1" applyAlignment="1">
      <alignment horizontal="center"/>
    </xf>
    <xf numFmtId="0" fontId="13" fillId="35" borderId="36" xfId="0" applyFont="1" applyFill="1" applyBorder="1" applyAlignment="1">
      <alignment horizontal="center"/>
    </xf>
    <xf numFmtId="0" fontId="13" fillId="35" borderId="65" xfId="0" applyFont="1" applyFill="1" applyBorder="1" applyAlignment="1">
      <alignment horizontal="center"/>
    </xf>
    <xf numFmtId="0" fontId="13" fillId="35" borderId="66" xfId="0" applyFont="1" applyFill="1" applyBorder="1" applyAlignment="1">
      <alignment horizontal="center" wrapText="1"/>
    </xf>
    <xf numFmtId="0" fontId="13" fillId="35" borderId="57" xfId="0" applyFont="1" applyFill="1" applyBorder="1" applyAlignment="1">
      <alignment horizontal="center" wrapText="1"/>
    </xf>
    <xf numFmtId="0" fontId="13" fillId="12" borderId="67" xfId="0" applyFont="1" applyFill="1" applyBorder="1" applyAlignment="1">
      <alignment horizontal="left" wrapText="1"/>
    </xf>
    <xf numFmtId="0" fontId="13" fillId="12" borderId="68" xfId="0" applyFont="1" applyFill="1" applyBorder="1" applyAlignment="1">
      <alignment horizontal="left" wrapText="1"/>
    </xf>
    <xf numFmtId="0" fontId="13" fillId="12" borderId="20" xfId="0" applyFont="1" applyFill="1" applyBorder="1" applyAlignment="1">
      <alignment horizontal="left" wrapText="1"/>
    </xf>
    <xf numFmtId="0" fontId="76" fillId="33" borderId="67" xfId="0" applyFont="1" applyFill="1" applyBorder="1" applyAlignment="1">
      <alignment horizontal="center"/>
    </xf>
    <xf numFmtId="0" fontId="76" fillId="33" borderId="68" xfId="0" applyFont="1" applyFill="1" applyBorder="1" applyAlignment="1">
      <alignment horizontal="center"/>
    </xf>
    <xf numFmtId="0" fontId="76" fillId="33" borderId="20" xfId="0" applyFont="1" applyFill="1" applyBorder="1" applyAlignment="1">
      <alignment horizontal="center"/>
    </xf>
    <xf numFmtId="0" fontId="12" fillId="6" borderId="43" xfId="0" applyFont="1" applyFill="1" applyBorder="1" applyAlignment="1">
      <alignment horizontal="left" wrapText="1"/>
    </xf>
    <xf numFmtId="0" fontId="12" fillId="6" borderId="18" xfId="0" applyFont="1" applyFill="1" applyBorder="1" applyAlignment="1">
      <alignment horizontal="left" wrapText="1"/>
    </xf>
    <xf numFmtId="0" fontId="12" fillId="6" borderId="19" xfId="0" applyFont="1" applyFill="1" applyBorder="1" applyAlignment="1">
      <alignment horizontal="left" wrapText="1"/>
    </xf>
    <xf numFmtId="0" fontId="12" fillId="6" borderId="67" xfId="0" applyFont="1" applyFill="1" applyBorder="1" applyAlignment="1">
      <alignment horizontal="left" vertical="center" wrapText="1"/>
    </xf>
    <xf numFmtId="0" fontId="12" fillId="6" borderId="68" xfId="0" applyFont="1" applyFill="1" applyBorder="1" applyAlignment="1">
      <alignment horizontal="left" vertical="center" wrapText="1"/>
    </xf>
    <xf numFmtId="0" fontId="12" fillId="6" borderId="20" xfId="0" applyFont="1" applyFill="1" applyBorder="1" applyAlignment="1">
      <alignment horizontal="left" vertical="center" wrapText="1"/>
    </xf>
    <xf numFmtId="0" fontId="12" fillId="6" borderId="67" xfId="0" applyFont="1" applyFill="1" applyBorder="1" applyAlignment="1">
      <alignment horizontal="left" wrapText="1"/>
    </xf>
    <xf numFmtId="0" fontId="12" fillId="6" borderId="68" xfId="0" applyFont="1" applyFill="1" applyBorder="1" applyAlignment="1">
      <alignment horizontal="left" wrapText="1"/>
    </xf>
    <xf numFmtId="0" fontId="12" fillId="6" borderId="20" xfId="0" applyFont="1" applyFill="1" applyBorder="1" applyAlignment="1">
      <alignment horizontal="left" wrapText="1"/>
    </xf>
    <xf numFmtId="0" fontId="12" fillId="6" borderId="69" xfId="0" applyFont="1" applyFill="1" applyBorder="1" applyAlignment="1">
      <alignment horizontal="left" wrapText="1"/>
    </xf>
    <xf numFmtId="0" fontId="12" fillId="6" borderId="64" xfId="0" applyFont="1" applyFill="1" applyBorder="1" applyAlignment="1">
      <alignment horizontal="left" wrapText="1"/>
    </xf>
    <xf numFmtId="0" fontId="12" fillId="6" borderId="22" xfId="0" applyFont="1" applyFill="1" applyBorder="1" applyAlignment="1">
      <alignment horizontal="left" wrapText="1"/>
    </xf>
    <xf numFmtId="0" fontId="30" fillId="39" borderId="18" xfId="0" applyFont="1" applyFill="1" applyBorder="1" applyAlignment="1">
      <alignment horizontal="center"/>
    </xf>
    <xf numFmtId="0" fontId="30" fillId="39" borderId="19" xfId="0" applyFont="1" applyFill="1" applyBorder="1" applyAlignment="1">
      <alignment horizontal="center"/>
    </xf>
    <xf numFmtId="0" fontId="11" fillId="6" borderId="40" xfId="0" applyFont="1" applyFill="1" applyBorder="1" applyAlignment="1">
      <alignment horizontal="left" vertical="center" wrapText="1"/>
    </xf>
    <xf numFmtId="0" fontId="11" fillId="6" borderId="39" xfId="0" applyFont="1" applyFill="1" applyBorder="1" applyAlignment="1">
      <alignment horizontal="left" vertical="center" wrapText="1"/>
    </xf>
    <xf numFmtId="0" fontId="11" fillId="6" borderId="59" xfId="0" applyFont="1" applyFill="1" applyBorder="1" applyAlignment="1">
      <alignment horizontal="left" vertical="center" wrapText="1"/>
    </xf>
    <xf numFmtId="0" fontId="7" fillId="33" borderId="0" xfId="0" applyFont="1" applyFill="1" applyBorder="1" applyAlignment="1">
      <alignment horizontal="center" vertical="top"/>
    </xf>
    <xf numFmtId="0" fontId="9" fillId="36" borderId="40" xfId="0" applyFont="1" applyFill="1" applyBorder="1" applyAlignment="1">
      <alignment horizontal="center" vertical="top"/>
    </xf>
    <xf numFmtId="0" fontId="9" fillId="36" borderId="39" xfId="0" applyFont="1" applyFill="1" applyBorder="1" applyAlignment="1">
      <alignment horizontal="center" vertical="top"/>
    </xf>
    <xf numFmtId="0" fontId="9" fillId="36" borderId="59" xfId="0" applyFont="1" applyFill="1" applyBorder="1" applyAlignment="1">
      <alignment horizontal="center" vertical="top"/>
    </xf>
    <xf numFmtId="0" fontId="5" fillId="33" borderId="50" xfId="59" applyFont="1" applyFill="1" applyBorder="1" applyAlignment="1">
      <alignment horizontal="center"/>
      <protection/>
    </xf>
    <xf numFmtId="0" fontId="5" fillId="33" borderId="26" xfId="59" applyFont="1" applyFill="1" applyBorder="1" applyAlignment="1">
      <alignment horizontal="center"/>
      <protection/>
    </xf>
    <xf numFmtId="0" fontId="5" fillId="33" borderId="28" xfId="59" applyFont="1" applyFill="1" applyBorder="1" applyAlignment="1">
      <alignment horizontal="center"/>
      <protection/>
    </xf>
    <xf numFmtId="0" fontId="5" fillId="33" borderId="51" xfId="59" applyFont="1" applyFill="1" applyBorder="1" applyAlignment="1">
      <alignment horizontal="center"/>
      <protection/>
    </xf>
    <xf numFmtId="0" fontId="5" fillId="33" borderId="54" xfId="59" applyFont="1" applyFill="1" applyBorder="1" applyAlignment="1">
      <alignment horizontal="center"/>
      <protection/>
    </xf>
    <xf numFmtId="0" fontId="9" fillId="33" borderId="70" xfId="0" applyFont="1" applyFill="1" applyBorder="1" applyAlignment="1">
      <alignment horizontal="center"/>
    </xf>
    <xf numFmtId="0" fontId="9" fillId="33" borderId="47" xfId="0" applyFont="1" applyFill="1" applyBorder="1" applyAlignment="1">
      <alignment horizontal="center"/>
    </xf>
    <xf numFmtId="0" fontId="9" fillId="33" borderId="71" xfId="0" applyFont="1" applyFill="1" applyBorder="1" applyAlignment="1">
      <alignment horizontal="center" wrapText="1"/>
    </xf>
    <xf numFmtId="0" fontId="9" fillId="33" borderId="44" xfId="0" applyFont="1" applyFill="1" applyBorder="1" applyAlignment="1">
      <alignment horizontal="center" wrapText="1"/>
    </xf>
    <xf numFmtId="0" fontId="9" fillId="33" borderId="72" xfId="0" applyFont="1" applyFill="1" applyBorder="1" applyAlignment="1">
      <alignment horizontal="center" wrapText="1"/>
    </xf>
    <xf numFmtId="0" fontId="9" fillId="33" borderId="73" xfId="0" applyFont="1" applyFill="1" applyBorder="1" applyAlignment="1">
      <alignment horizontal="center" wrapText="1"/>
    </xf>
    <xf numFmtId="0" fontId="5" fillId="33" borderId="55" xfId="57" applyFont="1" applyFill="1" applyBorder="1" applyAlignment="1">
      <alignment horizontal="center" wrapText="1"/>
      <protection/>
    </xf>
    <xf numFmtId="0" fontId="5" fillId="33" borderId="33" xfId="57" applyFont="1" applyFill="1" applyBorder="1" applyAlignment="1">
      <alignment horizontal="center" wrapText="1"/>
      <protection/>
    </xf>
    <xf numFmtId="0" fontId="5" fillId="33" borderId="34" xfId="57" applyFont="1" applyFill="1" applyBorder="1" applyAlignment="1">
      <alignment horizontal="center" wrapText="1"/>
      <protection/>
    </xf>
    <xf numFmtId="0" fontId="9" fillId="33" borderId="55" xfId="0" applyFont="1" applyFill="1" applyBorder="1" applyAlignment="1">
      <alignment horizontal="center"/>
    </xf>
    <xf numFmtId="0" fontId="9" fillId="33" borderId="11" xfId="0" applyFont="1" applyFill="1" applyBorder="1" applyAlignment="1">
      <alignment horizontal="center"/>
    </xf>
    <xf numFmtId="0" fontId="9" fillId="33" borderId="72" xfId="0" applyFont="1" applyFill="1" applyBorder="1" applyAlignment="1">
      <alignment horizontal="center"/>
    </xf>
    <xf numFmtId="0" fontId="12" fillId="6" borderId="15" xfId="0" applyFont="1" applyFill="1" applyBorder="1" applyAlignment="1">
      <alignment horizontal="left" wrapText="1"/>
    </xf>
    <xf numFmtId="0" fontId="12" fillId="6" borderId="16" xfId="0" applyFont="1" applyFill="1" applyBorder="1" applyAlignment="1">
      <alignment horizontal="left" wrapText="1"/>
    </xf>
    <xf numFmtId="0" fontId="12" fillId="6" borderId="17" xfId="0" applyFont="1" applyFill="1" applyBorder="1" applyAlignment="1">
      <alignment horizontal="left" wrapText="1"/>
    </xf>
    <xf numFmtId="0" fontId="12" fillId="6" borderId="40" xfId="0" applyFont="1" applyFill="1" applyBorder="1" applyAlignment="1">
      <alignment horizontal="left" vertical="center" wrapText="1"/>
    </xf>
    <xf numFmtId="0" fontId="12" fillId="6" borderId="39" xfId="0" applyFont="1" applyFill="1" applyBorder="1" applyAlignment="1">
      <alignment horizontal="left" vertical="center" wrapText="1"/>
    </xf>
    <xf numFmtId="0" fontId="12" fillId="6" borderId="59" xfId="0" applyFont="1" applyFill="1" applyBorder="1" applyAlignment="1">
      <alignment horizontal="left" vertical="center" wrapText="1"/>
    </xf>
    <xf numFmtId="0" fontId="13" fillId="33" borderId="0" xfId="0" applyFont="1" applyFill="1" applyAlignment="1">
      <alignment horizontal="center" vertical="center"/>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34301 Calculations" xfId="57"/>
    <cellStyle name="Normal_Heaters EF" xfId="58"/>
    <cellStyle name="Normal_MAU" xfId="59"/>
    <cellStyle name="Note" xfId="60"/>
    <cellStyle name="Output" xfId="61"/>
    <cellStyle name="Percent" xfId="62"/>
    <cellStyle name="Title" xfId="63"/>
    <cellStyle name="Total" xfId="64"/>
    <cellStyle name="Warning Text" xfId="65"/>
  </cellStyles>
  <dxfs count="2">
    <dxf>
      <font>
        <color rgb="FF006100"/>
      </font>
      <fill>
        <patternFill>
          <bgColor rgb="FFC6EFCE"/>
        </patternFill>
      </fill>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alculations!A1" /><Relationship Id="rId2" Type="http://schemas.openxmlformats.org/officeDocument/2006/relationships/hyperlink" Target="#'All Substances'!A1" /><Relationship Id="rId3" Type="http://schemas.openxmlformats.org/officeDocument/2006/relationships/hyperlink" Target="#'Input-Output'!A1" /><Relationship Id="rId4" Type="http://schemas.openxmlformats.org/officeDocument/2006/relationships/hyperlink" Target="#Instructions!A1" /><Relationship Id="rId5" Type="http://schemas.openxmlformats.org/officeDocument/2006/relationships/hyperlink" Target="#References!A1" /><Relationship Id="rId6" Type="http://schemas.openxmlformats.org/officeDocument/2006/relationships/image" Target="../media/image1.wmf" /><Relationship Id="rId7" Type="http://schemas.openxmlformats.org/officeDocument/2006/relationships/image" Target="../media/image2.wmf" /><Relationship Id="rId8" Type="http://schemas.openxmlformats.org/officeDocument/2006/relationships/hyperlink" Target="#'Process Flow'!A1" /><Relationship Id="rId9" Type="http://schemas.openxmlformats.org/officeDocument/2006/relationships/image" Target="../media/image3.wmf" /></Relationships>
</file>

<file path=xl/drawings/_rels/drawing2.xml.rels><?xml version="1.0" encoding="utf-8" standalone="yes"?><Relationships xmlns="http://schemas.openxmlformats.org/package/2006/relationships"><Relationship Id="rId1" Type="http://schemas.openxmlformats.org/officeDocument/2006/relationships/hyperlink" Target="#Calculations!A1" /><Relationship Id="rId2" Type="http://schemas.openxmlformats.org/officeDocument/2006/relationships/hyperlink" Target="#'All Substances'!A1" /><Relationship Id="rId3" Type="http://schemas.openxmlformats.org/officeDocument/2006/relationships/hyperlink" Target="#'Input-Output'!A1" /><Relationship Id="rId4" Type="http://schemas.openxmlformats.org/officeDocument/2006/relationships/hyperlink" Target="#Instructions!A1" /><Relationship Id="rId5" Type="http://schemas.openxmlformats.org/officeDocument/2006/relationships/hyperlink" Target="#References!A1" /><Relationship Id="rId6" Type="http://schemas.openxmlformats.org/officeDocument/2006/relationships/image" Target="../media/image1.wmf" /><Relationship Id="rId7" Type="http://schemas.openxmlformats.org/officeDocument/2006/relationships/image" Target="../media/image2.wmf" /><Relationship Id="rId8" Type="http://schemas.openxmlformats.org/officeDocument/2006/relationships/hyperlink" Target="#'Process Flow'!A1" /><Relationship Id="rId9" Type="http://schemas.openxmlformats.org/officeDocument/2006/relationships/image" Target="../media/image3.wmf" /></Relationships>
</file>

<file path=xl/drawings/_rels/drawing3.xml.rels><?xml version="1.0" encoding="utf-8" standalone="yes"?><Relationships xmlns="http://schemas.openxmlformats.org/package/2006/relationships"><Relationship Id="rId1" Type="http://schemas.openxmlformats.org/officeDocument/2006/relationships/hyperlink" Target="#Calculations!A1" /><Relationship Id="rId2" Type="http://schemas.openxmlformats.org/officeDocument/2006/relationships/hyperlink" Target="#'All Substances'!A1" /><Relationship Id="rId3" Type="http://schemas.openxmlformats.org/officeDocument/2006/relationships/hyperlink" Target="#'Input-Output'!A1" /><Relationship Id="rId4" Type="http://schemas.openxmlformats.org/officeDocument/2006/relationships/hyperlink" Target="#Instructions!A1" /><Relationship Id="rId5" Type="http://schemas.openxmlformats.org/officeDocument/2006/relationships/hyperlink" Target="#References!A1" /><Relationship Id="rId6" Type="http://schemas.openxmlformats.org/officeDocument/2006/relationships/image" Target="../media/image1.wmf" /><Relationship Id="rId7" Type="http://schemas.openxmlformats.org/officeDocument/2006/relationships/image" Target="../media/image2.wmf" /><Relationship Id="rId8" Type="http://schemas.openxmlformats.org/officeDocument/2006/relationships/hyperlink" Target="#'Process Flow'!A1" /><Relationship Id="rId9" Type="http://schemas.openxmlformats.org/officeDocument/2006/relationships/image" Target="../media/image3.wmf" /></Relationships>
</file>

<file path=xl/drawings/_rels/drawing4.xml.rels><?xml version="1.0" encoding="utf-8" standalone="yes"?><Relationships xmlns="http://schemas.openxmlformats.org/package/2006/relationships"><Relationship Id="rId1" Type="http://schemas.openxmlformats.org/officeDocument/2006/relationships/hyperlink" Target="#Calculations!A1" /><Relationship Id="rId2" Type="http://schemas.openxmlformats.org/officeDocument/2006/relationships/hyperlink" Target="#'All Substances'!A1" /><Relationship Id="rId3" Type="http://schemas.openxmlformats.org/officeDocument/2006/relationships/hyperlink" Target="#'Input-Output'!A1" /><Relationship Id="rId4" Type="http://schemas.openxmlformats.org/officeDocument/2006/relationships/hyperlink" Target="#Instructions!A1" /><Relationship Id="rId5" Type="http://schemas.openxmlformats.org/officeDocument/2006/relationships/hyperlink" Target="#References!A1" /><Relationship Id="rId6" Type="http://schemas.openxmlformats.org/officeDocument/2006/relationships/image" Target="../media/image1.wmf" /><Relationship Id="rId7" Type="http://schemas.openxmlformats.org/officeDocument/2006/relationships/image" Target="../media/image2.wmf" /><Relationship Id="rId8" Type="http://schemas.openxmlformats.org/officeDocument/2006/relationships/hyperlink" Target="#'Process Flow'!A1" /><Relationship Id="rId9" Type="http://schemas.openxmlformats.org/officeDocument/2006/relationships/image" Target="../media/image3.wmf" /></Relationships>
</file>

<file path=xl/drawings/_rels/drawing5.xml.rels><?xml version="1.0" encoding="utf-8" standalone="yes"?><Relationships xmlns="http://schemas.openxmlformats.org/package/2006/relationships"><Relationship Id="rId1" Type="http://schemas.openxmlformats.org/officeDocument/2006/relationships/hyperlink" Target="#Calculations!A1" /><Relationship Id="rId2" Type="http://schemas.openxmlformats.org/officeDocument/2006/relationships/hyperlink" Target="#'All Substances'!A1" /><Relationship Id="rId3" Type="http://schemas.openxmlformats.org/officeDocument/2006/relationships/hyperlink" Target="#'Input-Output'!A1" /><Relationship Id="rId4" Type="http://schemas.openxmlformats.org/officeDocument/2006/relationships/hyperlink" Target="#Instructions!A1" /><Relationship Id="rId5" Type="http://schemas.openxmlformats.org/officeDocument/2006/relationships/hyperlink" Target="#References!A1" /><Relationship Id="rId6" Type="http://schemas.openxmlformats.org/officeDocument/2006/relationships/image" Target="../media/image1.wmf" /><Relationship Id="rId7" Type="http://schemas.openxmlformats.org/officeDocument/2006/relationships/image" Target="../media/image2.wmf" /><Relationship Id="rId8" Type="http://schemas.openxmlformats.org/officeDocument/2006/relationships/hyperlink" Target="#'Process Flow'!A1" /><Relationship Id="rId9"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hyperlink" Target="#Calculations!A1" /><Relationship Id="rId4" Type="http://schemas.openxmlformats.org/officeDocument/2006/relationships/hyperlink" Target="#'All Substances'!A1" /><Relationship Id="rId5" Type="http://schemas.openxmlformats.org/officeDocument/2006/relationships/hyperlink" Target="#'Input-Output'!A1" /><Relationship Id="rId6" Type="http://schemas.openxmlformats.org/officeDocument/2006/relationships/hyperlink" Target="#Instructions!A1" /><Relationship Id="rId7" Type="http://schemas.openxmlformats.org/officeDocument/2006/relationships/hyperlink" Target="#References!A1" /><Relationship Id="rId8" Type="http://schemas.openxmlformats.org/officeDocument/2006/relationships/hyperlink" Target="#'Process Flow'!A1" /><Relationship Id="rId9"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180975</xdr:rowOff>
    </xdr:from>
    <xdr:to>
      <xdr:col>1</xdr:col>
      <xdr:colOff>971550</xdr:colOff>
      <xdr:row>11</xdr:row>
      <xdr:rowOff>47625</xdr:rowOff>
    </xdr:to>
    <xdr:sp>
      <xdr:nvSpPr>
        <xdr:cNvPr id="1" name="Rounded Rectangle 18"/>
        <xdr:cNvSpPr>
          <a:spLocks/>
        </xdr:cNvSpPr>
      </xdr:nvSpPr>
      <xdr:spPr>
        <a:xfrm>
          <a:off x="657225" y="3009900"/>
          <a:ext cx="971550" cy="257175"/>
        </a:xfrm>
        <a:prstGeom prst="roundRect">
          <a:avLst/>
        </a:prstGeom>
        <a:solidFill>
          <a:srgbClr val="558ED5"/>
        </a:solidFill>
        <a:ln w="25400" cmpd="sng">
          <a:solidFill>
            <a:srgbClr val="558ED5"/>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xdr:row>
      <xdr:rowOff>104775</xdr:rowOff>
    </xdr:from>
    <xdr:to>
      <xdr:col>1</xdr:col>
      <xdr:colOff>1085850</xdr:colOff>
      <xdr:row>7</xdr:row>
      <xdr:rowOff>85725</xdr:rowOff>
    </xdr:to>
    <xdr:sp>
      <xdr:nvSpPr>
        <xdr:cNvPr id="2" name="Rounded Rectangle 17"/>
        <xdr:cNvSpPr>
          <a:spLocks/>
        </xdr:cNvSpPr>
      </xdr:nvSpPr>
      <xdr:spPr>
        <a:xfrm>
          <a:off x="647700" y="2200275"/>
          <a:ext cx="1085850" cy="333375"/>
        </a:xfrm>
        <a:prstGeom prst="roundRect">
          <a:avLst/>
        </a:prstGeom>
        <a:solidFill>
          <a:srgbClr val="00FFFF"/>
        </a:solidFill>
        <a:ln w="25400"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12</xdr:row>
      <xdr:rowOff>76200</xdr:rowOff>
    </xdr:from>
    <xdr:to>
      <xdr:col>1</xdr:col>
      <xdr:colOff>971550</xdr:colOff>
      <xdr:row>13</xdr:row>
      <xdr:rowOff>295275</xdr:rowOff>
    </xdr:to>
    <xdr:sp>
      <xdr:nvSpPr>
        <xdr:cNvPr id="3" name="Rounded Rectangle 19"/>
        <xdr:cNvSpPr>
          <a:spLocks/>
        </xdr:cNvSpPr>
      </xdr:nvSpPr>
      <xdr:spPr>
        <a:xfrm>
          <a:off x="657225" y="3486150"/>
          <a:ext cx="971550" cy="409575"/>
        </a:xfrm>
        <a:prstGeom prst="roundRect">
          <a:avLst/>
        </a:prstGeom>
        <a:solidFill>
          <a:srgbClr val="376092"/>
        </a:solidFill>
        <a:ln w="25400" cmpd="sng">
          <a:solidFill>
            <a:srgbClr val="37609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47625</xdr:rowOff>
    </xdr:from>
    <xdr:to>
      <xdr:col>1</xdr:col>
      <xdr:colOff>1076325</xdr:colOff>
      <xdr:row>4</xdr:row>
      <xdr:rowOff>381000</xdr:rowOff>
    </xdr:to>
    <xdr:sp>
      <xdr:nvSpPr>
        <xdr:cNvPr id="4" name="Rounded Rectangle 15"/>
        <xdr:cNvSpPr>
          <a:spLocks/>
        </xdr:cNvSpPr>
      </xdr:nvSpPr>
      <xdr:spPr>
        <a:xfrm>
          <a:off x="647700" y="1543050"/>
          <a:ext cx="1076325" cy="333375"/>
        </a:xfrm>
        <a:prstGeom prst="roundRect">
          <a:avLst/>
        </a:prstGeom>
        <a:solidFill>
          <a:srgbClr val="CCFFCC"/>
        </a:solidFill>
        <a:ln w="25400"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12</xdr:row>
      <xdr:rowOff>76200</xdr:rowOff>
    </xdr:from>
    <xdr:to>
      <xdr:col>1</xdr:col>
      <xdr:colOff>1047750</xdr:colOff>
      <xdr:row>13</xdr:row>
      <xdr:rowOff>152400</xdr:rowOff>
    </xdr:to>
    <xdr:sp>
      <xdr:nvSpPr>
        <xdr:cNvPr id="5" name="TextBox 19">
          <a:hlinkClick r:id="rId1"/>
        </xdr:cNvPr>
        <xdr:cNvSpPr txBox="1">
          <a:spLocks noChangeArrowheads="1"/>
        </xdr:cNvSpPr>
      </xdr:nvSpPr>
      <xdr:spPr>
        <a:xfrm>
          <a:off x="400050" y="3486150"/>
          <a:ext cx="1295400" cy="266700"/>
        </a:xfrm>
        <a:prstGeom prst="rect">
          <a:avLst/>
        </a:prstGeom>
        <a:noFill/>
        <a:ln w="9525" cmpd="sng">
          <a:noFill/>
        </a:ln>
      </xdr:spPr>
      <xdr:txBody>
        <a:bodyPr vertOverflow="clip" wrap="square"/>
        <a:p>
          <a:pPr algn="ctr">
            <a:defRPr/>
          </a:pPr>
          <a:r>
            <a:rPr lang="en-US" cap="none" sz="1200" b="0" i="0" u="none" baseline="0">
              <a:solidFill>
                <a:srgbClr val="FFFFFF"/>
              </a:solidFill>
            </a:rPr>
            <a:t>Calculations</a:t>
          </a:r>
        </a:p>
      </xdr:txBody>
    </xdr:sp>
    <xdr:clientData/>
  </xdr:twoCellAnchor>
  <xdr:twoCellAnchor>
    <xdr:from>
      <xdr:col>0</xdr:col>
      <xdr:colOff>523875</xdr:colOff>
      <xdr:row>10</xdr:row>
      <xdr:rowOff>0</xdr:rowOff>
    </xdr:from>
    <xdr:to>
      <xdr:col>1</xdr:col>
      <xdr:colOff>1047750</xdr:colOff>
      <xdr:row>11</xdr:row>
      <xdr:rowOff>66675</xdr:rowOff>
    </xdr:to>
    <xdr:sp>
      <xdr:nvSpPr>
        <xdr:cNvPr id="6" name="TextBox 20">
          <a:hlinkClick r:id="rId2"/>
        </xdr:cNvPr>
        <xdr:cNvSpPr txBox="1">
          <a:spLocks noChangeArrowheads="1"/>
        </xdr:cNvSpPr>
      </xdr:nvSpPr>
      <xdr:spPr>
        <a:xfrm>
          <a:off x="523875" y="3028950"/>
          <a:ext cx="1171575" cy="257175"/>
        </a:xfrm>
        <a:prstGeom prst="rect">
          <a:avLst/>
        </a:prstGeom>
        <a:noFill/>
        <a:ln w="9525" cmpd="sng">
          <a:noFill/>
        </a:ln>
      </xdr:spPr>
      <xdr:txBody>
        <a:bodyPr vertOverflow="clip" wrap="square"/>
        <a:p>
          <a:pPr algn="ctr">
            <a:defRPr/>
          </a:pPr>
          <a:r>
            <a:rPr lang="en-US" cap="none" sz="1200" b="0" i="0" u="none" baseline="0">
              <a:solidFill>
                <a:srgbClr val="FFFFFF"/>
              </a:solidFill>
            </a:rPr>
            <a:t>All Substances</a:t>
          </a:r>
        </a:p>
      </xdr:txBody>
    </xdr:sp>
    <xdr:clientData/>
  </xdr:twoCellAnchor>
  <xdr:twoCellAnchor>
    <xdr:from>
      <xdr:col>1</xdr:col>
      <xdr:colOff>19050</xdr:colOff>
      <xdr:row>6</xdr:row>
      <xdr:rowOff>19050</xdr:rowOff>
    </xdr:from>
    <xdr:to>
      <xdr:col>1</xdr:col>
      <xdr:colOff>1104900</xdr:colOff>
      <xdr:row>7</xdr:row>
      <xdr:rowOff>66675</xdr:rowOff>
    </xdr:to>
    <xdr:sp>
      <xdr:nvSpPr>
        <xdr:cNvPr id="7" name="TextBox 21">
          <a:hlinkClick r:id="rId3"/>
        </xdr:cNvPr>
        <xdr:cNvSpPr txBox="1">
          <a:spLocks noChangeArrowheads="1"/>
        </xdr:cNvSpPr>
      </xdr:nvSpPr>
      <xdr:spPr>
        <a:xfrm>
          <a:off x="666750" y="2266950"/>
          <a:ext cx="1085850" cy="247650"/>
        </a:xfrm>
        <a:prstGeom prst="rect">
          <a:avLst/>
        </a:prstGeom>
        <a:noFill/>
        <a:ln w="9525" cmpd="sng">
          <a:noFill/>
        </a:ln>
      </xdr:spPr>
      <xdr:txBody>
        <a:bodyPr vertOverflow="clip" wrap="square"/>
        <a:p>
          <a:pPr algn="ctr">
            <a:defRPr/>
          </a:pPr>
          <a:r>
            <a:rPr lang="en-US" cap="none" sz="1100" b="1" i="0" u="none" baseline="0">
              <a:solidFill>
                <a:srgbClr val="000000"/>
              </a:solidFill>
            </a:rPr>
            <a:t>Input-Output</a:t>
          </a:r>
        </a:p>
      </xdr:txBody>
    </xdr:sp>
    <xdr:clientData/>
  </xdr:twoCellAnchor>
  <xdr:twoCellAnchor>
    <xdr:from>
      <xdr:col>1</xdr:col>
      <xdr:colOff>9525</xdr:colOff>
      <xdr:row>4</xdr:row>
      <xdr:rowOff>85725</xdr:rowOff>
    </xdr:from>
    <xdr:to>
      <xdr:col>1</xdr:col>
      <xdr:colOff>1085850</xdr:colOff>
      <xdr:row>4</xdr:row>
      <xdr:rowOff>400050</xdr:rowOff>
    </xdr:to>
    <xdr:sp>
      <xdr:nvSpPr>
        <xdr:cNvPr id="8" name="TextBox 22">
          <a:hlinkClick r:id="rId4"/>
        </xdr:cNvPr>
        <xdr:cNvSpPr txBox="1">
          <a:spLocks noChangeArrowheads="1"/>
        </xdr:cNvSpPr>
      </xdr:nvSpPr>
      <xdr:spPr>
        <a:xfrm>
          <a:off x="657225" y="1581150"/>
          <a:ext cx="1076325" cy="314325"/>
        </a:xfrm>
        <a:prstGeom prst="rect">
          <a:avLst/>
        </a:prstGeom>
        <a:noFill/>
        <a:ln w="9525" cmpd="sng">
          <a:noFill/>
        </a:ln>
      </xdr:spPr>
      <xdr:txBody>
        <a:bodyPr vertOverflow="clip" wrap="square"/>
        <a:p>
          <a:pPr algn="ctr">
            <a:defRPr/>
          </a:pPr>
          <a:r>
            <a:rPr lang="en-US" cap="none" sz="1100" b="1" i="0" u="none" baseline="0">
              <a:solidFill>
                <a:srgbClr val="000000"/>
              </a:solidFill>
            </a:rPr>
            <a:t>Instructions</a:t>
          </a:r>
        </a:p>
      </xdr:txBody>
    </xdr:sp>
    <xdr:clientData/>
  </xdr:twoCellAnchor>
  <xdr:twoCellAnchor>
    <xdr:from>
      <xdr:col>1</xdr:col>
      <xdr:colOff>9525</xdr:colOff>
      <xdr:row>14</xdr:row>
      <xdr:rowOff>123825</xdr:rowOff>
    </xdr:from>
    <xdr:to>
      <xdr:col>1</xdr:col>
      <xdr:colOff>971550</xdr:colOff>
      <xdr:row>16</xdr:row>
      <xdr:rowOff>9525</xdr:rowOff>
    </xdr:to>
    <xdr:sp>
      <xdr:nvSpPr>
        <xdr:cNvPr id="9" name="Rounded Rectangle 20"/>
        <xdr:cNvSpPr>
          <a:spLocks/>
        </xdr:cNvSpPr>
      </xdr:nvSpPr>
      <xdr:spPr>
        <a:xfrm>
          <a:off x="657225" y="4114800"/>
          <a:ext cx="971550" cy="266700"/>
        </a:xfrm>
        <a:prstGeom prst="roundRect">
          <a:avLst/>
        </a:prstGeom>
        <a:solidFill>
          <a:srgbClr val="17375E"/>
        </a:solidFill>
        <a:ln w="25400" cmpd="sng">
          <a:solidFill>
            <a:srgbClr val="17375E"/>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14</xdr:row>
      <xdr:rowOff>123825</xdr:rowOff>
    </xdr:from>
    <xdr:to>
      <xdr:col>1</xdr:col>
      <xdr:colOff>1038225</xdr:colOff>
      <xdr:row>16</xdr:row>
      <xdr:rowOff>9525</xdr:rowOff>
    </xdr:to>
    <xdr:sp>
      <xdr:nvSpPr>
        <xdr:cNvPr id="10" name="TextBox 24">
          <a:hlinkClick r:id="rId5"/>
        </xdr:cNvPr>
        <xdr:cNvSpPr txBox="1">
          <a:spLocks noChangeArrowheads="1"/>
        </xdr:cNvSpPr>
      </xdr:nvSpPr>
      <xdr:spPr>
        <a:xfrm>
          <a:off x="381000" y="4114800"/>
          <a:ext cx="1304925" cy="266700"/>
        </a:xfrm>
        <a:prstGeom prst="rect">
          <a:avLst/>
        </a:prstGeom>
        <a:noFill/>
        <a:ln w="9525" cmpd="sng">
          <a:noFill/>
        </a:ln>
      </xdr:spPr>
      <xdr:txBody>
        <a:bodyPr vertOverflow="clip" wrap="square"/>
        <a:p>
          <a:pPr algn="ctr">
            <a:defRPr/>
          </a:pPr>
          <a:r>
            <a:rPr lang="en-US" cap="none" sz="1200" b="0" i="0" u="none" baseline="0">
              <a:solidFill>
                <a:srgbClr val="FFFFFF"/>
              </a:solidFill>
            </a:rPr>
            <a:t>References</a:t>
          </a:r>
        </a:p>
      </xdr:txBody>
    </xdr:sp>
    <xdr:clientData/>
  </xdr:twoCellAnchor>
  <xdr:twoCellAnchor editAs="oneCell">
    <xdr:from>
      <xdr:col>2</xdr:col>
      <xdr:colOff>9525</xdr:colOff>
      <xdr:row>27</xdr:row>
      <xdr:rowOff>114300</xdr:rowOff>
    </xdr:from>
    <xdr:to>
      <xdr:col>3</xdr:col>
      <xdr:colOff>361950</xdr:colOff>
      <xdr:row>31</xdr:row>
      <xdr:rowOff>19050</xdr:rowOff>
    </xdr:to>
    <xdr:pic>
      <xdr:nvPicPr>
        <xdr:cNvPr id="11" name="Picture 11" descr="Toronto647.wmf"/>
        <xdr:cNvPicPr preferRelativeResize="1">
          <a:picLocks noChangeAspect="1"/>
        </xdr:cNvPicPr>
      </xdr:nvPicPr>
      <xdr:blipFill>
        <a:blip r:embed="rId6"/>
        <a:stretch>
          <a:fillRect/>
        </a:stretch>
      </xdr:blipFill>
      <xdr:spPr>
        <a:xfrm>
          <a:off x="1876425" y="7820025"/>
          <a:ext cx="1762125" cy="552450"/>
        </a:xfrm>
        <a:prstGeom prst="rect">
          <a:avLst/>
        </a:prstGeom>
        <a:noFill/>
        <a:ln w="9525" cmpd="sng">
          <a:noFill/>
        </a:ln>
      </xdr:spPr>
    </xdr:pic>
    <xdr:clientData/>
  </xdr:twoCellAnchor>
  <xdr:twoCellAnchor editAs="oneCell">
    <xdr:from>
      <xdr:col>3</xdr:col>
      <xdr:colOff>4191000</xdr:colOff>
      <xdr:row>27</xdr:row>
      <xdr:rowOff>28575</xdr:rowOff>
    </xdr:from>
    <xdr:to>
      <xdr:col>4</xdr:col>
      <xdr:colOff>19050</xdr:colOff>
      <xdr:row>29</xdr:row>
      <xdr:rowOff>123825</xdr:rowOff>
    </xdr:to>
    <xdr:pic>
      <xdr:nvPicPr>
        <xdr:cNvPr id="12" name="Picture 13" descr="livegreen_B.wmf"/>
        <xdr:cNvPicPr preferRelativeResize="1">
          <a:picLocks noChangeAspect="1"/>
        </xdr:cNvPicPr>
      </xdr:nvPicPr>
      <xdr:blipFill>
        <a:blip r:embed="rId7"/>
        <a:stretch>
          <a:fillRect/>
        </a:stretch>
      </xdr:blipFill>
      <xdr:spPr>
        <a:xfrm>
          <a:off x="7467600" y="7734300"/>
          <a:ext cx="1495425" cy="419100"/>
        </a:xfrm>
        <a:prstGeom prst="rect">
          <a:avLst/>
        </a:prstGeom>
        <a:noFill/>
        <a:ln w="9525" cmpd="sng">
          <a:noFill/>
        </a:ln>
      </xdr:spPr>
    </xdr:pic>
    <xdr:clientData/>
  </xdr:twoCellAnchor>
  <xdr:twoCellAnchor>
    <xdr:from>
      <xdr:col>1</xdr:col>
      <xdr:colOff>9525</xdr:colOff>
      <xdr:row>17</xdr:row>
      <xdr:rowOff>9525</xdr:rowOff>
    </xdr:from>
    <xdr:to>
      <xdr:col>1</xdr:col>
      <xdr:colOff>971550</xdr:colOff>
      <xdr:row>17</xdr:row>
      <xdr:rowOff>276225</xdr:rowOff>
    </xdr:to>
    <xdr:sp>
      <xdr:nvSpPr>
        <xdr:cNvPr id="13" name="Rounded Rectangle 20"/>
        <xdr:cNvSpPr>
          <a:spLocks/>
        </xdr:cNvSpPr>
      </xdr:nvSpPr>
      <xdr:spPr>
        <a:xfrm>
          <a:off x="657225" y="4581525"/>
          <a:ext cx="971550" cy="276225"/>
        </a:xfrm>
        <a:prstGeom prst="roundRect">
          <a:avLst/>
        </a:prstGeom>
        <a:solidFill>
          <a:srgbClr val="10253F"/>
        </a:solidFill>
        <a:ln w="25400" cmpd="sng">
          <a:solidFill>
            <a:srgbClr val="10253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504825</xdr:colOff>
      <xdr:row>17</xdr:row>
      <xdr:rowOff>19050</xdr:rowOff>
    </xdr:from>
    <xdr:to>
      <xdr:col>1</xdr:col>
      <xdr:colOff>1038225</xdr:colOff>
      <xdr:row>17</xdr:row>
      <xdr:rowOff>276225</xdr:rowOff>
    </xdr:to>
    <xdr:sp>
      <xdr:nvSpPr>
        <xdr:cNvPr id="14" name="TextBox 17">
          <a:hlinkClick r:id="rId8"/>
        </xdr:cNvPr>
        <xdr:cNvSpPr txBox="1">
          <a:spLocks noChangeArrowheads="1"/>
        </xdr:cNvSpPr>
      </xdr:nvSpPr>
      <xdr:spPr>
        <a:xfrm>
          <a:off x="504825" y="4591050"/>
          <a:ext cx="1181100" cy="266700"/>
        </a:xfrm>
        <a:prstGeom prst="rect">
          <a:avLst/>
        </a:prstGeom>
        <a:noFill/>
        <a:ln w="9525" cmpd="sng">
          <a:noFill/>
        </a:ln>
      </xdr:spPr>
      <xdr:txBody>
        <a:bodyPr vertOverflow="clip" wrap="square"/>
        <a:p>
          <a:pPr algn="ctr">
            <a:defRPr/>
          </a:pPr>
          <a:r>
            <a:rPr lang="en-US" cap="none" sz="1200" b="0" i="0" u="none" baseline="0">
              <a:solidFill>
                <a:srgbClr val="FFFFFF"/>
              </a:solidFill>
            </a:rPr>
            <a:t>Process Flow</a:t>
          </a:r>
        </a:p>
      </xdr:txBody>
    </xdr:sp>
    <xdr:clientData/>
  </xdr:twoCellAnchor>
  <xdr:twoCellAnchor editAs="oneCell">
    <xdr:from>
      <xdr:col>2</xdr:col>
      <xdr:colOff>0</xdr:colOff>
      <xdr:row>0</xdr:row>
      <xdr:rowOff>0</xdr:rowOff>
    </xdr:from>
    <xdr:to>
      <xdr:col>3</xdr:col>
      <xdr:colOff>1076325</xdr:colOff>
      <xdr:row>0</xdr:row>
      <xdr:rowOff>561975</xdr:rowOff>
    </xdr:to>
    <xdr:pic>
      <xdr:nvPicPr>
        <xdr:cNvPr id="15" name="Picture 14" descr="ChemTRAC final logo.wmf"/>
        <xdr:cNvPicPr preferRelativeResize="1">
          <a:picLocks noChangeAspect="1"/>
        </xdr:cNvPicPr>
      </xdr:nvPicPr>
      <xdr:blipFill>
        <a:blip r:embed="rId9"/>
        <a:stretch>
          <a:fillRect/>
        </a:stretch>
      </xdr:blipFill>
      <xdr:spPr>
        <a:xfrm>
          <a:off x="1866900" y="0"/>
          <a:ext cx="2486025" cy="561975"/>
        </a:xfrm>
        <a:prstGeom prst="rect">
          <a:avLst/>
        </a:prstGeom>
        <a:noFill/>
        <a:ln w="9525" cmpd="sng">
          <a:noFill/>
        </a:ln>
      </xdr:spPr>
    </xdr:pic>
    <xdr:clientData/>
  </xdr:twoCellAnchor>
  <xdr:twoCellAnchor>
    <xdr:from>
      <xdr:col>0</xdr:col>
      <xdr:colOff>0</xdr:colOff>
      <xdr:row>3</xdr:row>
      <xdr:rowOff>323850</xdr:rowOff>
    </xdr:from>
    <xdr:to>
      <xdr:col>0</xdr:col>
      <xdr:colOff>638175</xdr:colOff>
      <xdr:row>4</xdr:row>
      <xdr:rowOff>552450</xdr:rowOff>
    </xdr:to>
    <xdr:grpSp>
      <xdr:nvGrpSpPr>
        <xdr:cNvPr id="16" name="Group 182"/>
        <xdr:cNvGrpSpPr>
          <a:grpSpLocks/>
        </xdr:cNvGrpSpPr>
      </xdr:nvGrpSpPr>
      <xdr:grpSpPr>
        <a:xfrm>
          <a:off x="0" y="1390650"/>
          <a:ext cx="638175" cy="657225"/>
          <a:chOff x="2" y="119"/>
          <a:chExt cx="45" cy="53"/>
        </a:xfrm>
        <a:solidFill>
          <a:srgbClr val="FFFFFF"/>
        </a:solidFill>
      </xdr:grpSpPr>
      <xdr:sp>
        <xdr:nvSpPr>
          <xdr:cNvPr id="17" name="AutoShape 183"/>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Text Box 184"/>
          <xdr:cNvSpPr txBox="1">
            <a:spLocks noChangeArrowheads="1"/>
          </xdr:cNvSpPr>
        </xdr:nvSpPr>
        <xdr:spPr>
          <a:xfrm>
            <a:off x="6" y="137"/>
            <a:ext cx="41" cy="16"/>
          </a:xfrm>
          <a:prstGeom prst="rect">
            <a:avLst/>
          </a:prstGeom>
          <a:noFill/>
          <a:ln w="9525" cmpd="sng">
            <a:noFill/>
          </a:ln>
        </xdr:spPr>
        <xdr:txBody>
          <a:bodyPr vertOverflow="clip" wrap="square" lIns="27432" tIns="18288" rIns="0" bIns="0" anchor="ctr"/>
          <a:p>
            <a:pPr algn="l">
              <a:defRPr/>
            </a:pPr>
            <a:r>
              <a:rPr lang="en-US" cap="none" sz="700" b="1" i="0" u="none" baseline="0">
                <a:solidFill>
                  <a:srgbClr val="000000"/>
                </a:solidFill>
              </a:rPr>
              <a:t>You are here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171450</xdr:rowOff>
    </xdr:from>
    <xdr:to>
      <xdr:col>1</xdr:col>
      <xdr:colOff>971550</xdr:colOff>
      <xdr:row>10</xdr:row>
      <xdr:rowOff>9525</xdr:rowOff>
    </xdr:to>
    <xdr:sp>
      <xdr:nvSpPr>
        <xdr:cNvPr id="1" name="Rounded Rectangle 18"/>
        <xdr:cNvSpPr>
          <a:spLocks/>
        </xdr:cNvSpPr>
      </xdr:nvSpPr>
      <xdr:spPr>
        <a:xfrm>
          <a:off x="628650" y="3438525"/>
          <a:ext cx="952500" cy="266700"/>
        </a:xfrm>
        <a:prstGeom prst="roundRect">
          <a:avLst/>
        </a:prstGeom>
        <a:solidFill>
          <a:srgbClr val="558ED5"/>
        </a:solidFill>
        <a:ln w="25400" cmpd="sng">
          <a:solidFill>
            <a:srgbClr val="558ED5"/>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19050</xdr:rowOff>
    </xdr:from>
    <xdr:to>
      <xdr:col>1</xdr:col>
      <xdr:colOff>1076325</xdr:colOff>
      <xdr:row>3</xdr:row>
      <xdr:rowOff>352425</xdr:rowOff>
    </xdr:to>
    <xdr:sp>
      <xdr:nvSpPr>
        <xdr:cNvPr id="2" name="Rounded Rectangle 17"/>
        <xdr:cNvSpPr>
          <a:spLocks/>
        </xdr:cNvSpPr>
      </xdr:nvSpPr>
      <xdr:spPr>
        <a:xfrm>
          <a:off x="609600" y="1257300"/>
          <a:ext cx="1076325" cy="333375"/>
        </a:xfrm>
        <a:prstGeom prst="roundRect">
          <a:avLst/>
        </a:prstGeom>
        <a:solidFill>
          <a:srgbClr val="CCFFCC"/>
        </a:solidFill>
        <a:ln w="25400"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10</xdr:row>
      <xdr:rowOff>238125</xdr:rowOff>
    </xdr:from>
    <xdr:to>
      <xdr:col>1</xdr:col>
      <xdr:colOff>971550</xdr:colOff>
      <xdr:row>12</xdr:row>
      <xdr:rowOff>28575</xdr:rowOff>
    </xdr:to>
    <xdr:sp>
      <xdr:nvSpPr>
        <xdr:cNvPr id="3" name="Rounded Rectangle 19"/>
        <xdr:cNvSpPr>
          <a:spLocks/>
        </xdr:cNvSpPr>
      </xdr:nvSpPr>
      <xdr:spPr>
        <a:xfrm>
          <a:off x="628650" y="3933825"/>
          <a:ext cx="952500" cy="285750"/>
        </a:xfrm>
        <a:prstGeom prst="roundRect">
          <a:avLst/>
        </a:prstGeom>
        <a:solidFill>
          <a:srgbClr val="376092"/>
        </a:solidFill>
        <a:ln w="25400" cmpd="sng">
          <a:solidFill>
            <a:srgbClr val="37609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xdr:row>
      <xdr:rowOff>38100</xdr:rowOff>
    </xdr:from>
    <xdr:to>
      <xdr:col>1</xdr:col>
      <xdr:colOff>1085850</xdr:colOff>
      <xdr:row>5</xdr:row>
      <xdr:rowOff>361950</xdr:rowOff>
    </xdr:to>
    <xdr:sp>
      <xdr:nvSpPr>
        <xdr:cNvPr id="4" name="Rounded Rectangle 15"/>
        <xdr:cNvSpPr>
          <a:spLocks/>
        </xdr:cNvSpPr>
      </xdr:nvSpPr>
      <xdr:spPr>
        <a:xfrm>
          <a:off x="609600" y="2314575"/>
          <a:ext cx="1085850" cy="323850"/>
        </a:xfrm>
        <a:prstGeom prst="roundRect">
          <a:avLst/>
        </a:prstGeom>
        <a:solidFill>
          <a:srgbClr val="00FFFF"/>
        </a:solidFill>
        <a:ln w="25400"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11</xdr:row>
      <xdr:rowOff>9525</xdr:rowOff>
    </xdr:from>
    <xdr:to>
      <xdr:col>1</xdr:col>
      <xdr:colOff>1162050</xdr:colOff>
      <xdr:row>12</xdr:row>
      <xdr:rowOff>47625</xdr:rowOff>
    </xdr:to>
    <xdr:sp>
      <xdr:nvSpPr>
        <xdr:cNvPr id="5" name="TextBox 19">
          <a:hlinkClick r:id="rId1"/>
        </xdr:cNvPr>
        <xdr:cNvSpPr txBox="1">
          <a:spLocks noChangeArrowheads="1"/>
        </xdr:cNvSpPr>
      </xdr:nvSpPr>
      <xdr:spPr>
        <a:xfrm>
          <a:off x="295275" y="3952875"/>
          <a:ext cx="1476375" cy="285750"/>
        </a:xfrm>
        <a:prstGeom prst="rect">
          <a:avLst/>
        </a:prstGeom>
        <a:noFill/>
        <a:ln w="9525" cmpd="sng">
          <a:noFill/>
        </a:ln>
      </xdr:spPr>
      <xdr:txBody>
        <a:bodyPr vertOverflow="clip" wrap="square"/>
        <a:p>
          <a:pPr algn="ctr">
            <a:defRPr/>
          </a:pPr>
          <a:r>
            <a:rPr lang="en-US" cap="none" sz="1200" b="0" i="0" u="none" baseline="0">
              <a:solidFill>
                <a:srgbClr val="FFFFFF"/>
              </a:solidFill>
            </a:rPr>
            <a:t>Calculations</a:t>
          </a:r>
        </a:p>
      </xdr:txBody>
    </xdr:sp>
    <xdr:clientData/>
  </xdr:twoCellAnchor>
  <xdr:twoCellAnchor>
    <xdr:from>
      <xdr:col>0</xdr:col>
      <xdr:colOff>466725</xdr:colOff>
      <xdr:row>8</xdr:row>
      <xdr:rowOff>171450</xdr:rowOff>
    </xdr:from>
    <xdr:to>
      <xdr:col>1</xdr:col>
      <xdr:colOff>1152525</xdr:colOff>
      <xdr:row>10</xdr:row>
      <xdr:rowOff>19050</xdr:rowOff>
    </xdr:to>
    <xdr:sp>
      <xdr:nvSpPr>
        <xdr:cNvPr id="6" name="TextBox 20">
          <a:hlinkClick r:id="rId2"/>
        </xdr:cNvPr>
        <xdr:cNvSpPr txBox="1">
          <a:spLocks noChangeArrowheads="1"/>
        </xdr:cNvSpPr>
      </xdr:nvSpPr>
      <xdr:spPr>
        <a:xfrm>
          <a:off x="466725" y="3438525"/>
          <a:ext cx="1295400" cy="276225"/>
        </a:xfrm>
        <a:prstGeom prst="rect">
          <a:avLst/>
        </a:prstGeom>
        <a:noFill/>
        <a:ln w="9525" cmpd="sng">
          <a:noFill/>
        </a:ln>
      </xdr:spPr>
      <xdr:txBody>
        <a:bodyPr vertOverflow="clip" wrap="square"/>
        <a:p>
          <a:pPr algn="ctr">
            <a:defRPr/>
          </a:pPr>
          <a:r>
            <a:rPr lang="en-US" cap="none" sz="1200" b="0" i="0" u="none" baseline="0">
              <a:solidFill>
                <a:srgbClr val="FFFFFF"/>
              </a:solidFill>
            </a:rPr>
            <a:t>All Substances</a:t>
          </a:r>
        </a:p>
      </xdr:txBody>
    </xdr:sp>
    <xdr:clientData/>
  </xdr:twoCellAnchor>
  <xdr:twoCellAnchor>
    <xdr:from>
      <xdr:col>1</xdr:col>
      <xdr:colOff>19050</xdr:colOff>
      <xdr:row>5</xdr:row>
      <xdr:rowOff>57150</xdr:rowOff>
    </xdr:from>
    <xdr:to>
      <xdr:col>1</xdr:col>
      <xdr:colOff>1095375</xdr:colOff>
      <xdr:row>5</xdr:row>
      <xdr:rowOff>371475</xdr:rowOff>
    </xdr:to>
    <xdr:sp>
      <xdr:nvSpPr>
        <xdr:cNvPr id="7" name="TextBox 21">
          <a:hlinkClick r:id="rId3"/>
        </xdr:cNvPr>
        <xdr:cNvSpPr txBox="1">
          <a:spLocks noChangeArrowheads="1"/>
        </xdr:cNvSpPr>
      </xdr:nvSpPr>
      <xdr:spPr>
        <a:xfrm>
          <a:off x="628650" y="2333625"/>
          <a:ext cx="1085850" cy="314325"/>
        </a:xfrm>
        <a:prstGeom prst="rect">
          <a:avLst/>
        </a:prstGeom>
        <a:noFill/>
        <a:ln w="9525" cmpd="sng">
          <a:noFill/>
        </a:ln>
      </xdr:spPr>
      <xdr:txBody>
        <a:bodyPr vertOverflow="clip" wrap="square"/>
        <a:p>
          <a:pPr algn="ctr">
            <a:defRPr/>
          </a:pPr>
          <a:r>
            <a:rPr lang="en-US" cap="none" sz="1100" b="1" i="0" u="none" baseline="0">
              <a:solidFill>
                <a:srgbClr val="000000"/>
              </a:solidFill>
            </a:rPr>
            <a:t>Input-Output</a:t>
          </a:r>
        </a:p>
      </xdr:txBody>
    </xdr:sp>
    <xdr:clientData/>
  </xdr:twoCellAnchor>
  <xdr:twoCellAnchor>
    <xdr:from>
      <xdr:col>1</xdr:col>
      <xdr:colOff>9525</xdr:colOff>
      <xdr:row>3</xdr:row>
      <xdr:rowOff>57150</xdr:rowOff>
    </xdr:from>
    <xdr:to>
      <xdr:col>1</xdr:col>
      <xdr:colOff>1085850</xdr:colOff>
      <xdr:row>3</xdr:row>
      <xdr:rowOff>333375</xdr:rowOff>
    </xdr:to>
    <xdr:sp>
      <xdr:nvSpPr>
        <xdr:cNvPr id="8" name="TextBox 22">
          <a:hlinkClick r:id="rId4"/>
        </xdr:cNvPr>
        <xdr:cNvSpPr txBox="1">
          <a:spLocks noChangeArrowheads="1"/>
        </xdr:cNvSpPr>
      </xdr:nvSpPr>
      <xdr:spPr>
        <a:xfrm>
          <a:off x="619125" y="1295400"/>
          <a:ext cx="1076325" cy="276225"/>
        </a:xfrm>
        <a:prstGeom prst="rect">
          <a:avLst/>
        </a:prstGeom>
        <a:noFill/>
        <a:ln w="9525" cmpd="sng">
          <a:noFill/>
        </a:ln>
      </xdr:spPr>
      <xdr:txBody>
        <a:bodyPr vertOverflow="clip" wrap="square"/>
        <a:p>
          <a:pPr algn="ctr">
            <a:defRPr/>
          </a:pPr>
          <a:r>
            <a:rPr lang="en-US" cap="none" sz="1100" b="1" i="0" u="none" baseline="0">
              <a:solidFill>
                <a:srgbClr val="000000"/>
              </a:solidFill>
            </a:rPr>
            <a:t>Instructions</a:t>
          </a:r>
        </a:p>
      </xdr:txBody>
    </xdr:sp>
    <xdr:clientData/>
  </xdr:twoCellAnchor>
  <xdr:twoCellAnchor>
    <xdr:from>
      <xdr:col>1</xdr:col>
      <xdr:colOff>19050</xdr:colOff>
      <xdr:row>12</xdr:row>
      <xdr:rowOff>247650</xdr:rowOff>
    </xdr:from>
    <xdr:to>
      <xdr:col>1</xdr:col>
      <xdr:colOff>971550</xdr:colOff>
      <xdr:row>13</xdr:row>
      <xdr:rowOff>95250</xdr:rowOff>
    </xdr:to>
    <xdr:sp>
      <xdr:nvSpPr>
        <xdr:cNvPr id="9" name="Rounded Rectangle 20"/>
        <xdr:cNvSpPr>
          <a:spLocks/>
        </xdr:cNvSpPr>
      </xdr:nvSpPr>
      <xdr:spPr>
        <a:xfrm>
          <a:off x="628650" y="4438650"/>
          <a:ext cx="952500" cy="276225"/>
        </a:xfrm>
        <a:prstGeom prst="roundRect">
          <a:avLst/>
        </a:prstGeom>
        <a:solidFill>
          <a:srgbClr val="17375E"/>
        </a:solidFill>
        <a:ln w="25400" cmpd="sng">
          <a:solidFill>
            <a:srgbClr val="17375E"/>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12</xdr:row>
      <xdr:rowOff>247650</xdr:rowOff>
    </xdr:from>
    <xdr:to>
      <xdr:col>1</xdr:col>
      <xdr:colOff>1143000</xdr:colOff>
      <xdr:row>13</xdr:row>
      <xdr:rowOff>104775</xdr:rowOff>
    </xdr:to>
    <xdr:sp>
      <xdr:nvSpPr>
        <xdr:cNvPr id="10" name="TextBox 24">
          <a:hlinkClick r:id="rId5"/>
        </xdr:cNvPr>
        <xdr:cNvSpPr txBox="1">
          <a:spLocks noChangeArrowheads="1"/>
        </xdr:cNvSpPr>
      </xdr:nvSpPr>
      <xdr:spPr>
        <a:xfrm>
          <a:off x="285750" y="4438650"/>
          <a:ext cx="1466850" cy="285750"/>
        </a:xfrm>
        <a:prstGeom prst="rect">
          <a:avLst/>
        </a:prstGeom>
        <a:noFill/>
        <a:ln w="9525" cmpd="sng">
          <a:noFill/>
        </a:ln>
      </xdr:spPr>
      <xdr:txBody>
        <a:bodyPr vertOverflow="clip" wrap="square"/>
        <a:p>
          <a:pPr algn="ctr">
            <a:defRPr/>
          </a:pPr>
          <a:r>
            <a:rPr lang="en-US" cap="none" sz="1200" b="0" i="0" u="none" baseline="0">
              <a:solidFill>
                <a:srgbClr val="FFFFFF"/>
              </a:solidFill>
            </a:rPr>
            <a:t>References</a:t>
          </a:r>
        </a:p>
      </xdr:txBody>
    </xdr:sp>
    <xdr:clientData/>
  </xdr:twoCellAnchor>
  <xdr:twoCellAnchor editAs="oneCell">
    <xdr:from>
      <xdr:col>2</xdr:col>
      <xdr:colOff>0</xdr:colOff>
      <xdr:row>53</xdr:row>
      <xdr:rowOff>66675</xdr:rowOff>
    </xdr:from>
    <xdr:to>
      <xdr:col>3</xdr:col>
      <xdr:colOff>1514475</xdr:colOff>
      <xdr:row>56</xdr:row>
      <xdr:rowOff>28575</xdr:rowOff>
    </xdr:to>
    <xdr:pic>
      <xdr:nvPicPr>
        <xdr:cNvPr id="11" name="Picture 11" descr="Toronto647.wmf"/>
        <xdr:cNvPicPr preferRelativeResize="1">
          <a:picLocks noChangeAspect="1"/>
        </xdr:cNvPicPr>
      </xdr:nvPicPr>
      <xdr:blipFill>
        <a:blip r:embed="rId6"/>
        <a:stretch>
          <a:fillRect/>
        </a:stretch>
      </xdr:blipFill>
      <xdr:spPr>
        <a:xfrm>
          <a:off x="1819275" y="13887450"/>
          <a:ext cx="1771650" cy="523875"/>
        </a:xfrm>
        <a:prstGeom prst="rect">
          <a:avLst/>
        </a:prstGeom>
        <a:noFill/>
        <a:ln w="9525" cmpd="sng">
          <a:noFill/>
        </a:ln>
      </xdr:spPr>
    </xdr:pic>
    <xdr:clientData/>
  </xdr:twoCellAnchor>
  <xdr:twoCellAnchor editAs="oneCell">
    <xdr:from>
      <xdr:col>7</xdr:col>
      <xdr:colOff>371475</xdr:colOff>
      <xdr:row>53</xdr:row>
      <xdr:rowOff>76200</xdr:rowOff>
    </xdr:from>
    <xdr:to>
      <xdr:col>11</xdr:col>
      <xdr:colOff>104775</xdr:colOff>
      <xdr:row>56</xdr:row>
      <xdr:rowOff>0</xdr:rowOff>
    </xdr:to>
    <xdr:pic>
      <xdr:nvPicPr>
        <xdr:cNvPr id="12" name="Picture 13" descr="livegreen_B.wmf"/>
        <xdr:cNvPicPr preferRelativeResize="1">
          <a:picLocks noChangeAspect="1"/>
        </xdr:cNvPicPr>
      </xdr:nvPicPr>
      <xdr:blipFill>
        <a:blip r:embed="rId7"/>
        <a:stretch>
          <a:fillRect/>
        </a:stretch>
      </xdr:blipFill>
      <xdr:spPr>
        <a:xfrm>
          <a:off x="8181975" y="13896975"/>
          <a:ext cx="1752600" cy="485775"/>
        </a:xfrm>
        <a:prstGeom prst="rect">
          <a:avLst/>
        </a:prstGeom>
        <a:noFill/>
        <a:ln w="9525" cmpd="sng">
          <a:noFill/>
        </a:ln>
      </xdr:spPr>
    </xdr:pic>
    <xdr:clientData/>
  </xdr:twoCellAnchor>
  <xdr:twoCellAnchor>
    <xdr:from>
      <xdr:col>1</xdr:col>
      <xdr:colOff>19050</xdr:colOff>
      <xdr:row>14</xdr:row>
      <xdr:rowOff>66675</xdr:rowOff>
    </xdr:from>
    <xdr:to>
      <xdr:col>1</xdr:col>
      <xdr:colOff>971550</xdr:colOff>
      <xdr:row>15</xdr:row>
      <xdr:rowOff>104775</xdr:rowOff>
    </xdr:to>
    <xdr:sp>
      <xdr:nvSpPr>
        <xdr:cNvPr id="13" name="Rounded Rectangle 20"/>
        <xdr:cNvSpPr>
          <a:spLocks/>
        </xdr:cNvSpPr>
      </xdr:nvSpPr>
      <xdr:spPr>
        <a:xfrm>
          <a:off x="628650" y="4933950"/>
          <a:ext cx="952500" cy="285750"/>
        </a:xfrm>
        <a:prstGeom prst="roundRect">
          <a:avLst/>
        </a:prstGeom>
        <a:solidFill>
          <a:srgbClr val="10253F"/>
        </a:solidFill>
        <a:ln w="25400" cmpd="sng">
          <a:solidFill>
            <a:srgbClr val="10253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14</xdr:row>
      <xdr:rowOff>66675</xdr:rowOff>
    </xdr:from>
    <xdr:to>
      <xdr:col>1</xdr:col>
      <xdr:colOff>1133475</xdr:colOff>
      <xdr:row>15</xdr:row>
      <xdr:rowOff>104775</xdr:rowOff>
    </xdr:to>
    <xdr:sp>
      <xdr:nvSpPr>
        <xdr:cNvPr id="14" name="TextBox 17">
          <a:hlinkClick r:id="rId8"/>
        </xdr:cNvPr>
        <xdr:cNvSpPr txBox="1">
          <a:spLocks noChangeArrowheads="1"/>
        </xdr:cNvSpPr>
      </xdr:nvSpPr>
      <xdr:spPr>
        <a:xfrm>
          <a:off x="390525" y="4933950"/>
          <a:ext cx="1352550" cy="285750"/>
        </a:xfrm>
        <a:prstGeom prst="rect">
          <a:avLst/>
        </a:prstGeom>
        <a:noFill/>
        <a:ln w="9525" cmpd="sng">
          <a:noFill/>
        </a:ln>
      </xdr:spPr>
      <xdr:txBody>
        <a:bodyPr vertOverflow="clip" wrap="square"/>
        <a:p>
          <a:pPr algn="ctr">
            <a:defRPr/>
          </a:pPr>
          <a:r>
            <a:rPr lang="en-US" cap="none" sz="1200" b="0" i="0" u="none" baseline="0">
              <a:solidFill>
                <a:srgbClr val="FFFFFF"/>
              </a:solidFill>
            </a:rPr>
            <a:t>Process Flow</a:t>
          </a:r>
        </a:p>
      </xdr:txBody>
    </xdr:sp>
    <xdr:clientData/>
  </xdr:twoCellAnchor>
  <xdr:twoCellAnchor editAs="oneCell">
    <xdr:from>
      <xdr:col>2</xdr:col>
      <xdr:colOff>0</xdr:colOff>
      <xdr:row>0</xdr:row>
      <xdr:rowOff>0</xdr:rowOff>
    </xdr:from>
    <xdr:to>
      <xdr:col>3</xdr:col>
      <xdr:colOff>2238375</xdr:colOff>
      <xdr:row>0</xdr:row>
      <xdr:rowOff>561975</xdr:rowOff>
    </xdr:to>
    <xdr:pic>
      <xdr:nvPicPr>
        <xdr:cNvPr id="15" name="Picture 14" descr="ChemTRAC final logo.wmf"/>
        <xdr:cNvPicPr preferRelativeResize="1">
          <a:picLocks noChangeAspect="1"/>
        </xdr:cNvPicPr>
      </xdr:nvPicPr>
      <xdr:blipFill>
        <a:blip r:embed="rId9"/>
        <a:stretch>
          <a:fillRect/>
        </a:stretch>
      </xdr:blipFill>
      <xdr:spPr>
        <a:xfrm>
          <a:off x="1819275" y="0"/>
          <a:ext cx="2495550" cy="561975"/>
        </a:xfrm>
        <a:prstGeom prst="rect">
          <a:avLst/>
        </a:prstGeom>
        <a:noFill/>
        <a:ln w="9525" cmpd="sng">
          <a:noFill/>
        </a:ln>
      </xdr:spPr>
    </xdr:pic>
    <xdr:clientData/>
  </xdr:twoCellAnchor>
  <xdr:twoCellAnchor>
    <xdr:from>
      <xdr:col>0</xdr:col>
      <xdr:colOff>0</xdr:colOff>
      <xdr:row>4</xdr:row>
      <xdr:rowOff>390525</xdr:rowOff>
    </xdr:from>
    <xdr:to>
      <xdr:col>0</xdr:col>
      <xdr:colOff>581025</xdr:colOff>
      <xdr:row>5</xdr:row>
      <xdr:rowOff>485775</xdr:rowOff>
    </xdr:to>
    <xdr:grpSp>
      <xdr:nvGrpSpPr>
        <xdr:cNvPr id="16" name="Group 182"/>
        <xdr:cNvGrpSpPr>
          <a:grpSpLocks/>
        </xdr:cNvGrpSpPr>
      </xdr:nvGrpSpPr>
      <xdr:grpSpPr>
        <a:xfrm>
          <a:off x="0" y="2219325"/>
          <a:ext cx="581025" cy="542925"/>
          <a:chOff x="2" y="119"/>
          <a:chExt cx="45" cy="53"/>
        </a:xfrm>
        <a:solidFill>
          <a:srgbClr val="FFFFFF"/>
        </a:solidFill>
      </xdr:grpSpPr>
      <xdr:sp>
        <xdr:nvSpPr>
          <xdr:cNvPr id="17" name="AutoShape 183"/>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Text Box 184"/>
          <xdr:cNvSpPr txBox="1">
            <a:spLocks noChangeArrowheads="1"/>
          </xdr:cNvSpPr>
        </xdr:nvSpPr>
        <xdr:spPr>
          <a:xfrm>
            <a:off x="2" y="137"/>
            <a:ext cx="41" cy="17"/>
          </a:xfrm>
          <a:prstGeom prst="rect">
            <a:avLst/>
          </a:prstGeom>
          <a:noFill/>
          <a:ln w="9525" cmpd="sng">
            <a:noFill/>
          </a:ln>
        </xdr:spPr>
        <xdr:txBody>
          <a:bodyPr vertOverflow="clip" wrap="square" lIns="27432" tIns="18288" rIns="0" bIns="0" anchor="ctr"/>
          <a:p>
            <a:pPr algn="l">
              <a:defRPr/>
            </a:pPr>
            <a:r>
              <a:rPr lang="en-US" cap="none" sz="700" b="1" i="0" u="none" baseline="0">
                <a:solidFill>
                  <a:srgbClr val="000000"/>
                </a:solidFill>
              </a:rPr>
              <a:t>You are here</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7</xdr:row>
      <xdr:rowOff>161925</xdr:rowOff>
    </xdr:from>
    <xdr:to>
      <xdr:col>1</xdr:col>
      <xdr:colOff>952500</xdr:colOff>
      <xdr:row>9</xdr:row>
      <xdr:rowOff>47625</xdr:rowOff>
    </xdr:to>
    <xdr:sp>
      <xdr:nvSpPr>
        <xdr:cNvPr id="1" name="Rounded Rectangle 18"/>
        <xdr:cNvSpPr>
          <a:spLocks/>
        </xdr:cNvSpPr>
      </xdr:nvSpPr>
      <xdr:spPr>
        <a:xfrm>
          <a:off x="714375" y="2295525"/>
          <a:ext cx="952500" cy="285750"/>
        </a:xfrm>
        <a:prstGeom prst="roundRect">
          <a:avLst/>
        </a:prstGeom>
        <a:solidFill>
          <a:srgbClr val="558ED5"/>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104775</xdr:rowOff>
    </xdr:from>
    <xdr:to>
      <xdr:col>1</xdr:col>
      <xdr:colOff>1038225</xdr:colOff>
      <xdr:row>5</xdr:row>
      <xdr:rowOff>209550</xdr:rowOff>
    </xdr:to>
    <xdr:sp>
      <xdr:nvSpPr>
        <xdr:cNvPr id="2" name="Rounded Rectangle 17"/>
        <xdr:cNvSpPr>
          <a:spLocks/>
        </xdr:cNvSpPr>
      </xdr:nvSpPr>
      <xdr:spPr>
        <a:xfrm>
          <a:off x="714375" y="1504950"/>
          <a:ext cx="1038225" cy="304800"/>
        </a:xfrm>
        <a:prstGeom prst="roundRect">
          <a:avLst/>
        </a:prstGeom>
        <a:solidFill>
          <a:srgbClr val="CCFFCC"/>
        </a:solidFill>
        <a:ln w="25400"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714375</xdr:colOff>
      <xdr:row>10</xdr:row>
      <xdr:rowOff>28575</xdr:rowOff>
    </xdr:from>
    <xdr:to>
      <xdr:col>1</xdr:col>
      <xdr:colOff>952500</xdr:colOff>
      <xdr:row>11</xdr:row>
      <xdr:rowOff>104775</xdr:rowOff>
    </xdr:to>
    <xdr:sp>
      <xdr:nvSpPr>
        <xdr:cNvPr id="3" name="Rounded Rectangle 19"/>
        <xdr:cNvSpPr>
          <a:spLocks/>
        </xdr:cNvSpPr>
      </xdr:nvSpPr>
      <xdr:spPr>
        <a:xfrm>
          <a:off x="714375" y="2762250"/>
          <a:ext cx="952500" cy="266700"/>
        </a:xfrm>
        <a:prstGeom prst="roundRect">
          <a:avLst/>
        </a:prstGeom>
        <a:solidFill>
          <a:srgbClr val="376092"/>
        </a:solidFill>
        <a:ln w="25400" cmpd="sng">
          <a:solidFill>
            <a:srgbClr val="37609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1</xdr:col>
      <xdr:colOff>1038225</xdr:colOff>
      <xdr:row>3</xdr:row>
      <xdr:rowOff>314325</xdr:rowOff>
    </xdr:to>
    <xdr:sp>
      <xdr:nvSpPr>
        <xdr:cNvPr id="4" name="Rounded Rectangle 15"/>
        <xdr:cNvSpPr>
          <a:spLocks/>
        </xdr:cNvSpPr>
      </xdr:nvSpPr>
      <xdr:spPr>
        <a:xfrm>
          <a:off x="714375" y="1000125"/>
          <a:ext cx="1038225" cy="314325"/>
        </a:xfrm>
        <a:prstGeom prst="roundRect">
          <a:avLst/>
        </a:prstGeom>
        <a:solidFill>
          <a:srgbClr val="00FFFF"/>
        </a:solidFill>
        <a:ln w="25400"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609600</xdr:colOff>
      <xdr:row>10</xdr:row>
      <xdr:rowOff>47625</xdr:rowOff>
    </xdr:from>
    <xdr:to>
      <xdr:col>1</xdr:col>
      <xdr:colOff>1095375</xdr:colOff>
      <xdr:row>11</xdr:row>
      <xdr:rowOff>123825</xdr:rowOff>
    </xdr:to>
    <xdr:sp>
      <xdr:nvSpPr>
        <xdr:cNvPr id="5" name="TextBox 49">
          <a:hlinkClick r:id="rId1"/>
        </xdr:cNvPr>
        <xdr:cNvSpPr txBox="1">
          <a:spLocks noChangeArrowheads="1"/>
        </xdr:cNvSpPr>
      </xdr:nvSpPr>
      <xdr:spPr>
        <a:xfrm>
          <a:off x="609600" y="2781300"/>
          <a:ext cx="1200150" cy="266700"/>
        </a:xfrm>
        <a:prstGeom prst="rect">
          <a:avLst/>
        </a:prstGeom>
        <a:noFill/>
        <a:ln w="9525" cmpd="sng">
          <a:noFill/>
        </a:ln>
      </xdr:spPr>
      <xdr:txBody>
        <a:bodyPr vertOverflow="clip" wrap="square"/>
        <a:p>
          <a:pPr algn="ctr">
            <a:defRPr/>
          </a:pPr>
          <a:r>
            <a:rPr lang="en-US" cap="none" sz="1200" b="0" i="0" u="none" baseline="0">
              <a:solidFill>
                <a:srgbClr val="FFFFFF"/>
              </a:solidFill>
            </a:rPr>
            <a:t>Calculations</a:t>
          </a:r>
        </a:p>
      </xdr:txBody>
    </xdr:sp>
    <xdr:clientData/>
  </xdr:twoCellAnchor>
  <xdr:twoCellAnchor>
    <xdr:from>
      <xdr:col>0</xdr:col>
      <xdr:colOff>676275</xdr:colOff>
      <xdr:row>7</xdr:row>
      <xdr:rowOff>161925</xdr:rowOff>
    </xdr:from>
    <xdr:to>
      <xdr:col>1</xdr:col>
      <xdr:colOff>1057275</xdr:colOff>
      <xdr:row>9</xdr:row>
      <xdr:rowOff>38100</xdr:rowOff>
    </xdr:to>
    <xdr:sp>
      <xdr:nvSpPr>
        <xdr:cNvPr id="6" name="TextBox 50">
          <a:hlinkClick r:id="rId2"/>
        </xdr:cNvPr>
        <xdr:cNvSpPr txBox="1">
          <a:spLocks noChangeArrowheads="1"/>
        </xdr:cNvSpPr>
      </xdr:nvSpPr>
      <xdr:spPr>
        <a:xfrm>
          <a:off x="676275" y="2295525"/>
          <a:ext cx="1095375" cy="276225"/>
        </a:xfrm>
        <a:prstGeom prst="rect">
          <a:avLst/>
        </a:prstGeom>
        <a:noFill/>
        <a:ln w="9525" cmpd="sng">
          <a:noFill/>
        </a:ln>
      </xdr:spPr>
      <xdr:txBody>
        <a:bodyPr vertOverflow="clip" wrap="square"/>
        <a:p>
          <a:pPr algn="ctr">
            <a:defRPr/>
          </a:pPr>
          <a:r>
            <a:rPr lang="en-US" cap="none" sz="1200" b="0" i="0" u="none" baseline="0">
              <a:solidFill>
                <a:srgbClr val="FFFFFF"/>
              </a:solidFill>
            </a:rPr>
            <a:t>All Substances</a:t>
          </a:r>
        </a:p>
      </xdr:txBody>
    </xdr:sp>
    <xdr:clientData/>
  </xdr:twoCellAnchor>
  <xdr:twoCellAnchor>
    <xdr:from>
      <xdr:col>1</xdr:col>
      <xdr:colOff>19050</xdr:colOff>
      <xdr:row>4</xdr:row>
      <xdr:rowOff>142875</xdr:rowOff>
    </xdr:from>
    <xdr:to>
      <xdr:col>1</xdr:col>
      <xdr:colOff>1028700</xdr:colOff>
      <xdr:row>6</xdr:row>
      <xdr:rowOff>19050</xdr:rowOff>
    </xdr:to>
    <xdr:sp>
      <xdr:nvSpPr>
        <xdr:cNvPr id="7" name="TextBox 51">
          <a:hlinkClick r:id="rId3"/>
        </xdr:cNvPr>
        <xdr:cNvSpPr txBox="1">
          <a:spLocks noChangeArrowheads="1"/>
        </xdr:cNvSpPr>
      </xdr:nvSpPr>
      <xdr:spPr>
        <a:xfrm>
          <a:off x="733425" y="1543050"/>
          <a:ext cx="1019175" cy="295275"/>
        </a:xfrm>
        <a:prstGeom prst="rect">
          <a:avLst/>
        </a:prstGeom>
        <a:noFill/>
        <a:ln w="9525" cmpd="sng">
          <a:noFill/>
        </a:ln>
      </xdr:spPr>
      <xdr:txBody>
        <a:bodyPr vertOverflow="clip" wrap="square"/>
        <a:p>
          <a:pPr algn="ctr">
            <a:defRPr/>
          </a:pPr>
          <a:r>
            <a:rPr lang="en-US" cap="none" sz="1100" b="1" i="0" u="none" baseline="0">
              <a:solidFill>
                <a:srgbClr val="000000"/>
              </a:solidFill>
            </a:rPr>
            <a:t>Input-Output</a:t>
          </a:r>
        </a:p>
      </xdr:txBody>
    </xdr:sp>
    <xdr:clientData/>
  </xdr:twoCellAnchor>
  <xdr:twoCellAnchor>
    <xdr:from>
      <xdr:col>1</xdr:col>
      <xdr:colOff>9525</xdr:colOff>
      <xdr:row>3</xdr:row>
      <xdr:rowOff>19050</xdr:rowOff>
    </xdr:from>
    <xdr:to>
      <xdr:col>1</xdr:col>
      <xdr:colOff>1028700</xdr:colOff>
      <xdr:row>3</xdr:row>
      <xdr:rowOff>333375</xdr:rowOff>
    </xdr:to>
    <xdr:sp>
      <xdr:nvSpPr>
        <xdr:cNvPr id="8" name="TextBox 52">
          <a:hlinkClick r:id="rId4"/>
        </xdr:cNvPr>
        <xdr:cNvSpPr txBox="1">
          <a:spLocks noChangeArrowheads="1"/>
        </xdr:cNvSpPr>
      </xdr:nvSpPr>
      <xdr:spPr>
        <a:xfrm>
          <a:off x="723900" y="1019175"/>
          <a:ext cx="1019175" cy="314325"/>
        </a:xfrm>
        <a:prstGeom prst="rect">
          <a:avLst/>
        </a:prstGeom>
        <a:noFill/>
        <a:ln w="9525" cmpd="sng">
          <a:noFill/>
        </a:ln>
      </xdr:spPr>
      <xdr:txBody>
        <a:bodyPr vertOverflow="clip" wrap="square"/>
        <a:p>
          <a:pPr algn="ctr">
            <a:defRPr/>
          </a:pPr>
          <a:r>
            <a:rPr lang="en-US" cap="none" sz="1100" b="1" i="0" u="none" baseline="0">
              <a:solidFill>
                <a:srgbClr val="000000"/>
              </a:solidFill>
            </a:rPr>
            <a:t>Instructions</a:t>
          </a:r>
        </a:p>
      </xdr:txBody>
    </xdr:sp>
    <xdr:clientData/>
  </xdr:twoCellAnchor>
  <xdr:twoCellAnchor>
    <xdr:from>
      <xdr:col>0</xdr:col>
      <xdr:colOff>695325</xdr:colOff>
      <xdr:row>12</xdr:row>
      <xdr:rowOff>104775</xdr:rowOff>
    </xdr:from>
    <xdr:to>
      <xdr:col>1</xdr:col>
      <xdr:colOff>952500</xdr:colOff>
      <xdr:row>13</xdr:row>
      <xdr:rowOff>180975</xdr:rowOff>
    </xdr:to>
    <xdr:sp>
      <xdr:nvSpPr>
        <xdr:cNvPr id="9" name="Rounded Rectangle 20"/>
        <xdr:cNvSpPr>
          <a:spLocks/>
        </xdr:cNvSpPr>
      </xdr:nvSpPr>
      <xdr:spPr>
        <a:xfrm>
          <a:off x="695325" y="3219450"/>
          <a:ext cx="971550" cy="266700"/>
        </a:xfrm>
        <a:prstGeom prst="roundRect">
          <a:avLst/>
        </a:prstGeom>
        <a:solidFill>
          <a:srgbClr val="17375E"/>
        </a:solidFill>
        <a:ln w="25400" cmpd="sng">
          <a:solidFill>
            <a:srgbClr val="17375E"/>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12</xdr:row>
      <xdr:rowOff>104775</xdr:rowOff>
    </xdr:from>
    <xdr:to>
      <xdr:col>1</xdr:col>
      <xdr:colOff>1085850</xdr:colOff>
      <xdr:row>13</xdr:row>
      <xdr:rowOff>180975</xdr:rowOff>
    </xdr:to>
    <xdr:sp>
      <xdr:nvSpPr>
        <xdr:cNvPr id="10" name="TextBox 54">
          <a:hlinkClick r:id="rId5"/>
        </xdr:cNvPr>
        <xdr:cNvSpPr txBox="1">
          <a:spLocks noChangeArrowheads="1"/>
        </xdr:cNvSpPr>
      </xdr:nvSpPr>
      <xdr:spPr>
        <a:xfrm>
          <a:off x="600075" y="3219450"/>
          <a:ext cx="1200150" cy="266700"/>
        </a:xfrm>
        <a:prstGeom prst="rect">
          <a:avLst/>
        </a:prstGeom>
        <a:noFill/>
        <a:ln w="9525" cmpd="sng">
          <a:noFill/>
        </a:ln>
      </xdr:spPr>
      <xdr:txBody>
        <a:bodyPr vertOverflow="clip" wrap="square"/>
        <a:p>
          <a:pPr algn="ctr">
            <a:defRPr/>
          </a:pPr>
          <a:r>
            <a:rPr lang="en-US" cap="none" sz="1200" b="0" i="0" u="none" baseline="0">
              <a:solidFill>
                <a:srgbClr val="FFFFFF"/>
              </a:solidFill>
            </a:rPr>
            <a:t>References</a:t>
          </a:r>
        </a:p>
      </xdr:txBody>
    </xdr:sp>
    <xdr:clientData/>
  </xdr:twoCellAnchor>
  <xdr:twoCellAnchor editAs="oneCell">
    <xdr:from>
      <xdr:col>2</xdr:col>
      <xdr:colOff>19050</xdr:colOff>
      <xdr:row>64</xdr:row>
      <xdr:rowOff>47625</xdr:rowOff>
    </xdr:from>
    <xdr:to>
      <xdr:col>2</xdr:col>
      <xdr:colOff>1800225</xdr:colOff>
      <xdr:row>67</xdr:row>
      <xdr:rowOff>9525</xdr:rowOff>
    </xdr:to>
    <xdr:pic>
      <xdr:nvPicPr>
        <xdr:cNvPr id="11" name="Picture 11" descr="Toronto647.wmf"/>
        <xdr:cNvPicPr preferRelativeResize="1">
          <a:picLocks noChangeAspect="1"/>
        </xdr:cNvPicPr>
      </xdr:nvPicPr>
      <xdr:blipFill>
        <a:blip r:embed="rId6"/>
        <a:stretch>
          <a:fillRect/>
        </a:stretch>
      </xdr:blipFill>
      <xdr:spPr>
        <a:xfrm>
          <a:off x="1943100" y="13077825"/>
          <a:ext cx="1781175" cy="523875"/>
        </a:xfrm>
        <a:prstGeom prst="rect">
          <a:avLst/>
        </a:prstGeom>
        <a:noFill/>
        <a:ln w="9525" cmpd="sng">
          <a:noFill/>
        </a:ln>
      </xdr:spPr>
    </xdr:pic>
    <xdr:clientData/>
  </xdr:twoCellAnchor>
  <xdr:twoCellAnchor editAs="oneCell">
    <xdr:from>
      <xdr:col>6</xdr:col>
      <xdr:colOff>495300</xdr:colOff>
      <xdr:row>63</xdr:row>
      <xdr:rowOff>133350</xdr:rowOff>
    </xdr:from>
    <xdr:to>
      <xdr:col>8</xdr:col>
      <xdr:colOff>28575</xdr:colOff>
      <xdr:row>66</xdr:row>
      <xdr:rowOff>76200</xdr:rowOff>
    </xdr:to>
    <xdr:pic>
      <xdr:nvPicPr>
        <xdr:cNvPr id="12" name="Picture 13" descr="livegreen_B.wmf"/>
        <xdr:cNvPicPr preferRelativeResize="1">
          <a:picLocks noChangeAspect="1"/>
        </xdr:cNvPicPr>
      </xdr:nvPicPr>
      <xdr:blipFill>
        <a:blip r:embed="rId7"/>
        <a:stretch>
          <a:fillRect/>
        </a:stretch>
      </xdr:blipFill>
      <xdr:spPr>
        <a:xfrm>
          <a:off x="8153400" y="13001625"/>
          <a:ext cx="1762125" cy="466725"/>
        </a:xfrm>
        <a:prstGeom prst="rect">
          <a:avLst/>
        </a:prstGeom>
        <a:noFill/>
        <a:ln w="9525" cmpd="sng">
          <a:noFill/>
        </a:ln>
      </xdr:spPr>
    </xdr:pic>
    <xdr:clientData/>
  </xdr:twoCellAnchor>
  <xdr:twoCellAnchor>
    <xdr:from>
      <xdr:col>0</xdr:col>
      <xdr:colOff>666750</xdr:colOff>
      <xdr:row>14</xdr:row>
      <xdr:rowOff>171450</xdr:rowOff>
    </xdr:from>
    <xdr:to>
      <xdr:col>1</xdr:col>
      <xdr:colOff>952500</xdr:colOff>
      <xdr:row>16</xdr:row>
      <xdr:rowOff>66675</xdr:rowOff>
    </xdr:to>
    <xdr:sp>
      <xdr:nvSpPr>
        <xdr:cNvPr id="13" name="Rounded Rectangle 20"/>
        <xdr:cNvSpPr>
          <a:spLocks/>
        </xdr:cNvSpPr>
      </xdr:nvSpPr>
      <xdr:spPr>
        <a:xfrm>
          <a:off x="666750" y="3667125"/>
          <a:ext cx="1000125" cy="276225"/>
        </a:xfrm>
        <a:prstGeom prst="roundRect">
          <a:avLst/>
        </a:prstGeom>
        <a:solidFill>
          <a:srgbClr val="10253F"/>
        </a:solidFill>
        <a:ln w="25400" cmpd="sng">
          <a:solidFill>
            <a:srgbClr val="10253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14</xdr:row>
      <xdr:rowOff>190500</xdr:rowOff>
    </xdr:from>
    <xdr:to>
      <xdr:col>1</xdr:col>
      <xdr:colOff>1095375</xdr:colOff>
      <xdr:row>16</xdr:row>
      <xdr:rowOff>76200</xdr:rowOff>
    </xdr:to>
    <xdr:sp>
      <xdr:nvSpPr>
        <xdr:cNvPr id="14" name="TextBox 17">
          <a:hlinkClick r:id="rId8"/>
        </xdr:cNvPr>
        <xdr:cNvSpPr txBox="1">
          <a:spLocks noChangeArrowheads="1"/>
        </xdr:cNvSpPr>
      </xdr:nvSpPr>
      <xdr:spPr>
        <a:xfrm>
          <a:off x="600075" y="3686175"/>
          <a:ext cx="1209675" cy="266700"/>
        </a:xfrm>
        <a:prstGeom prst="rect">
          <a:avLst/>
        </a:prstGeom>
        <a:noFill/>
        <a:ln w="9525" cmpd="sng">
          <a:noFill/>
        </a:ln>
      </xdr:spPr>
      <xdr:txBody>
        <a:bodyPr vertOverflow="clip" wrap="square"/>
        <a:p>
          <a:pPr algn="ctr">
            <a:defRPr/>
          </a:pPr>
          <a:r>
            <a:rPr lang="en-US" cap="none" sz="1200" b="0" i="0" u="none" baseline="0">
              <a:solidFill>
                <a:srgbClr val="FFFFFF"/>
              </a:solidFill>
            </a:rPr>
            <a:t>Process Flow</a:t>
          </a:r>
        </a:p>
      </xdr:txBody>
    </xdr:sp>
    <xdr:clientData/>
  </xdr:twoCellAnchor>
  <xdr:twoCellAnchor editAs="oneCell">
    <xdr:from>
      <xdr:col>2</xdr:col>
      <xdr:colOff>0</xdr:colOff>
      <xdr:row>0</xdr:row>
      <xdr:rowOff>0</xdr:rowOff>
    </xdr:from>
    <xdr:to>
      <xdr:col>2</xdr:col>
      <xdr:colOff>2495550</xdr:colOff>
      <xdr:row>0</xdr:row>
      <xdr:rowOff>561975</xdr:rowOff>
    </xdr:to>
    <xdr:pic>
      <xdr:nvPicPr>
        <xdr:cNvPr id="15" name="Picture 14" descr="ChemTRAC final logo.wmf"/>
        <xdr:cNvPicPr preferRelativeResize="1">
          <a:picLocks noChangeAspect="1"/>
        </xdr:cNvPicPr>
      </xdr:nvPicPr>
      <xdr:blipFill>
        <a:blip r:embed="rId9"/>
        <a:stretch>
          <a:fillRect/>
        </a:stretch>
      </xdr:blipFill>
      <xdr:spPr>
        <a:xfrm>
          <a:off x="1924050" y="0"/>
          <a:ext cx="2495550" cy="561975"/>
        </a:xfrm>
        <a:prstGeom prst="rect">
          <a:avLst/>
        </a:prstGeom>
        <a:noFill/>
        <a:ln w="9525" cmpd="sng">
          <a:noFill/>
        </a:ln>
      </xdr:spPr>
    </xdr:pic>
    <xdr:clientData/>
  </xdr:twoCellAnchor>
  <xdr:twoCellAnchor>
    <xdr:from>
      <xdr:col>0</xdr:col>
      <xdr:colOff>19050</xdr:colOff>
      <xdr:row>7</xdr:row>
      <xdr:rowOff>47625</xdr:rowOff>
    </xdr:from>
    <xdr:to>
      <xdr:col>0</xdr:col>
      <xdr:colOff>666750</xdr:colOff>
      <xdr:row>9</xdr:row>
      <xdr:rowOff>171450</xdr:rowOff>
    </xdr:to>
    <xdr:grpSp>
      <xdr:nvGrpSpPr>
        <xdr:cNvPr id="16" name="Group 182"/>
        <xdr:cNvGrpSpPr>
          <a:grpSpLocks/>
        </xdr:cNvGrpSpPr>
      </xdr:nvGrpSpPr>
      <xdr:grpSpPr>
        <a:xfrm>
          <a:off x="19050" y="2181225"/>
          <a:ext cx="657225" cy="523875"/>
          <a:chOff x="2" y="119"/>
          <a:chExt cx="45" cy="53"/>
        </a:xfrm>
        <a:solidFill>
          <a:srgbClr val="FFFFFF"/>
        </a:solidFill>
      </xdr:grpSpPr>
      <xdr:sp>
        <xdr:nvSpPr>
          <xdr:cNvPr id="17" name="AutoShape 183"/>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Text Box 184"/>
          <xdr:cNvSpPr txBox="1">
            <a:spLocks noChangeArrowheads="1"/>
          </xdr:cNvSpPr>
        </xdr:nvSpPr>
        <xdr:spPr>
          <a:xfrm>
            <a:off x="6" y="137"/>
            <a:ext cx="41" cy="17"/>
          </a:xfrm>
          <a:prstGeom prst="rect">
            <a:avLst/>
          </a:prstGeom>
          <a:noFill/>
          <a:ln w="9525" cmpd="sng">
            <a:noFill/>
          </a:ln>
        </xdr:spPr>
        <xdr:txBody>
          <a:bodyPr vertOverflow="clip" wrap="square" lIns="27432" tIns="18288" rIns="0" bIns="0" anchor="ctr"/>
          <a:p>
            <a:pPr algn="l">
              <a:defRPr/>
            </a:pPr>
            <a:r>
              <a:rPr lang="en-US" cap="none" sz="700" b="1" i="0" u="none" baseline="0">
                <a:solidFill>
                  <a:srgbClr val="000000"/>
                </a:solidFill>
              </a:rPr>
              <a:t>You are here</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152400</xdr:rowOff>
    </xdr:from>
    <xdr:to>
      <xdr:col>1</xdr:col>
      <xdr:colOff>971550</xdr:colOff>
      <xdr:row>8</xdr:row>
      <xdr:rowOff>38100</xdr:rowOff>
    </xdr:to>
    <xdr:sp>
      <xdr:nvSpPr>
        <xdr:cNvPr id="1" name="Rounded Rectangle 18"/>
        <xdr:cNvSpPr>
          <a:spLocks/>
        </xdr:cNvSpPr>
      </xdr:nvSpPr>
      <xdr:spPr>
        <a:xfrm>
          <a:off x="638175" y="2438400"/>
          <a:ext cx="962025" cy="266700"/>
        </a:xfrm>
        <a:prstGeom prst="roundRect">
          <a:avLst/>
        </a:prstGeom>
        <a:solidFill>
          <a:srgbClr val="558ED5"/>
        </a:solidFill>
        <a:ln w="25400" cmpd="sng">
          <a:solidFill>
            <a:srgbClr val="558ED5"/>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76200</xdr:rowOff>
    </xdr:from>
    <xdr:to>
      <xdr:col>1</xdr:col>
      <xdr:colOff>1085850</xdr:colOff>
      <xdr:row>4</xdr:row>
      <xdr:rowOff>400050</xdr:rowOff>
    </xdr:to>
    <xdr:sp>
      <xdr:nvSpPr>
        <xdr:cNvPr id="2" name="Rounded Rectangle 17"/>
        <xdr:cNvSpPr>
          <a:spLocks/>
        </xdr:cNvSpPr>
      </xdr:nvSpPr>
      <xdr:spPr>
        <a:xfrm>
          <a:off x="628650" y="1752600"/>
          <a:ext cx="1085850" cy="323850"/>
        </a:xfrm>
        <a:prstGeom prst="roundRect">
          <a:avLst/>
        </a:prstGeom>
        <a:solidFill>
          <a:srgbClr val="00FFFF"/>
        </a:solidFill>
        <a:ln w="25400"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xdr:row>
      <xdr:rowOff>57150</xdr:rowOff>
    </xdr:from>
    <xdr:to>
      <xdr:col>1</xdr:col>
      <xdr:colOff>962025</xdr:colOff>
      <xdr:row>11</xdr:row>
      <xdr:rowOff>9525</xdr:rowOff>
    </xdr:to>
    <xdr:sp>
      <xdr:nvSpPr>
        <xdr:cNvPr id="3" name="Rounded Rectangle 19"/>
        <xdr:cNvSpPr>
          <a:spLocks/>
        </xdr:cNvSpPr>
      </xdr:nvSpPr>
      <xdr:spPr>
        <a:xfrm>
          <a:off x="628650" y="2886075"/>
          <a:ext cx="962025" cy="447675"/>
        </a:xfrm>
        <a:prstGeom prst="roundRect">
          <a:avLst/>
        </a:prstGeom>
        <a:solidFill>
          <a:srgbClr val="376092"/>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47625</xdr:rowOff>
    </xdr:from>
    <xdr:to>
      <xdr:col>1</xdr:col>
      <xdr:colOff>1085850</xdr:colOff>
      <xdr:row>3</xdr:row>
      <xdr:rowOff>361950</xdr:rowOff>
    </xdr:to>
    <xdr:sp>
      <xdr:nvSpPr>
        <xdr:cNvPr id="4" name="Rounded Rectangle 15"/>
        <xdr:cNvSpPr>
          <a:spLocks/>
        </xdr:cNvSpPr>
      </xdr:nvSpPr>
      <xdr:spPr>
        <a:xfrm>
          <a:off x="628650" y="1266825"/>
          <a:ext cx="1085850" cy="323850"/>
        </a:xfrm>
        <a:prstGeom prst="roundRect">
          <a:avLst/>
        </a:prstGeom>
        <a:solidFill>
          <a:srgbClr val="CCFFCC"/>
        </a:solidFill>
        <a:ln w="25400"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333375</xdr:colOff>
      <xdr:row>9</xdr:row>
      <xdr:rowOff>66675</xdr:rowOff>
    </xdr:from>
    <xdr:to>
      <xdr:col>1</xdr:col>
      <xdr:colOff>1057275</xdr:colOff>
      <xdr:row>11</xdr:row>
      <xdr:rowOff>19050</xdr:rowOff>
    </xdr:to>
    <xdr:sp>
      <xdr:nvSpPr>
        <xdr:cNvPr id="5" name="TextBox 55">
          <a:hlinkClick r:id="rId1"/>
        </xdr:cNvPr>
        <xdr:cNvSpPr txBox="1">
          <a:spLocks noChangeArrowheads="1"/>
        </xdr:cNvSpPr>
      </xdr:nvSpPr>
      <xdr:spPr>
        <a:xfrm>
          <a:off x="333375" y="2895600"/>
          <a:ext cx="1352550" cy="447675"/>
        </a:xfrm>
        <a:prstGeom prst="rect">
          <a:avLst/>
        </a:prstGeom>
        <a:noFill/>
        <a:ln w="9525" cmpd="sng">
          <a:noFill/>
        </a:ln>
      </xdr:spPr>
      <xdr:txBody>
        <a:bodyPr vertOverflow="clip" wrap="square"/>
        <a:p>
          <a:pPr algn="ctr">
            <a:defRPr/>
          </a:pPr>
          <a:r>
            <a:rPr lang="en-US" cap="none" sz="1200" b="0" i="0" u="none" baseline="0">
              <a:solidFill>
                <a:srgbClr val="FFFFFF"/>
              </a:solidFill>
            </a:rPr>
            <a:t>Calculations</a:t>
          </a:r>
        </a:p>
      </xdr:txBody>
    </xdr:sp>
    <xdr:clientData/>
  </xdr:twoCellAnchor>
  <xdr:twoCellAnchor>
    <xdr:from>
      <xdr:col>0</xdr:col>
      <xdr:colOff>361950</xdr:colOff>
      <xdr:row>6</xdr:row>
      <xdr:rowOff>152400</xdr:rowOff>
    </xdr:from>
    <xdr:to>
      <xdr:col>1</xdr:col>
      <xdr:colOff>1085850</xdr:colOff>
      <xdr:row>8</xdr:row>
      <xdr:rowOff>28575</xdr:rowOff>
    </xdr:to>
    <xdr:sp>
      <xdr:nvSpPr>
        <xdr:cNvPr id="6" name="TextBox 56">
          <a:hlinkClick r:id="rId2"/>
        </xdr:cNvPr>
        <xdr:cNvSpPr txBox="1">
          <a:spLocks noChangeArrowheads="1"/>
        </xdr:cNvSpPr>
      </xdr:nvSpPr>
      <xdr:spPr>
        <a:xfrm>
          <a:off x="361950" y="2438400"/>
          <a:ext cx="1352550" cy="257175"/>
        </a:xfrm>
        <a:prstGeom prst="rect">
          <a:avLst/>
        </a:prstGeom>
        <a:noFill/>
        <a:ln w="9525" cmpd="sng">
          <a:noFill/>
        </a:ln>
      </xdr:spPr>
      <xdr:txBody>
        <a:bodyPr vertOverflow="clip" wrap="square"/>
        <a:p>
          <a:pPr algn="ctr">
            <a:defRPr/>
          </a:pPr>
          <a:r>
            <a:rPr lang="en-US" cap="none" sz="1200" b="0" i="0" u="none" baseline="0">
              <a:solidFill>
                <a:srgbClr val="FFFFFF"/>
              </a:solidFill>
            </a:rPr>
            <a:t>All Substances</a:t>
          </a:r>
        </a:p>
      </xdr:txBody>
    </xdr:sp>
    <xdr:clientData/>
  </xdr:twoCellAnchor>
  <xdr:twoCellAnchor>
    <xdr:from>
      <xdr:col>1</xdr:col>
      <xdr:colOff>19050</xdr:colOff>
      <xdr:row>4</xdr:row>
      <xdr:rowOff>123825</xdr:rowOff>
    </xdr:from>
    <xdr:to>
      <xdr:col>1</xdr:col>
      <xdr:colOff>1095375</xdr:colOff>
      <xdr:row>5</xdr:row>
      <xdr:rowOff>19050</xdr:rowOff>
    </xdr:to>
    <xdr:sp>
      <xdr:nvSpPr>
        <xdr:cNvPr id="7" name="TextBox 57">
          <a:hlinkClick r:id="rId3"/>
        </xdr:cNvPr>
        <xdr:cNvSpPr txBox="1">
          <a:spLocks noChangeArrowheads="1"/>
        </xdr:cNvSpPr>
      </xdr:nvSpPr>
      <xdr:spPr>
        <a:xfrm>
          <a:off x="647700" y="1800225"/>
          <a:ext cx="1085850" cy="314325"/>
        </a:xfrm>
        <a:prstGeom prst="rect">
          <a:avLst/>
        </a:prstGeom>
        <a:noFill/>
        <a:ln w="9525" cmpd="sng">
          <a:noFill/>
        </a:ln>
      </xdr:spPr>
      <xdr:txBody>
        <a:bodyPr vertOverflow="clip" wrap="square"/>
        <a:p>
          <a:pPr algn="ctr">
            <a:defRPr/>
          </a:pPr>
          <a:r>
            <a:rPr lang="en-US" cap="none" sz="1100" b="1" i="0" u="none" baseline="0">
              <a:solidFill>
                <a:srgbClr val="000000"/>
              </a:solidFill>
            </a:rPr>
            <a:t>Input-Output</a:t>
          </a:r>
        </a:p>
      </xdr:txBody>
    </xdr:sp>
    <xdr:clientData/>
  </xdr:twoCellAnchor>
  <xdr:twoCellAnchor>
    <xdr:from>
      <xdr:col>1</xdr:col>
      <xdr:colOff>9525</xdr:colOff>
      <xdr:row>3</xdr:row>
      <xdr:rowOff>85725</xdr:rowOff>
    </xdr:from>
    <xdr:to>
      <xdr:col>1</xdr:col>
      <xdr:colOff>1085850</xdr:colOff>
      <xdr:row>3</xdr:row>
      <xdr:rowOff>342900</xdr:rowOff>
    </xdr:to>
    <xdr:sp>
      <xdr:nvSpPr>
        <xdr:cNvPr id="8" name="TextBox 58">
          <a:hlinkClick r:id="rId4"/>
        </xdr:cNvPr>
        <xdr:cNvSpPr txBox="1">
          <a:spLocks noChangeArrowheads="1"/>
        </xdr:cNvSpPr>
      </xdr:nvSpPr>
      <xdr:spPr>
        <a:xfrm>
          <a:off x="638175" y="1304925"/>
          <a:ext cx="1076325" cy="257175"/>
        </a:xfrm>
        <a:prstGeom prst="rect">
          <a:avLst/>
        </a:prstGeom>
        <a:noFill/>
        <a:ln w="9525" cmpd="sng">
          <a:noFill/>
        </a:ln>
      </xdr:spPr>
      <xdr:txBody>
        <a:bodyPr vertOverflow="clip" wrap="square"/>
        <a:p>
          <a:pPr algn="ctr">
            <a:defRPr/>
          </a:pPr>
          <a:r>
            <a:rPr lang="en-US" cap="none" sz="1100" b="1" i="0" u="none" baseline="0">
              <a:solidFill>
                <a:srgbClr val="000000"/>
              </a:solidFill>
            </a:rPr>
            <a:t>Instructions</a:t>
          </a:r>
        </a:p>
      </xdr:txBody>
    </xdr:sp>
    <xdr:clientData/>
  </xdr:twoCellAnchor>
  <xdr:twoCellAnchor>
    <xdr:from>
      <xdr:col>1</xdr:col>
      <xdr:colOff>9525</xdr:colOff>
      <xdr:row>11</xdr:row>
      <xdr:rowOff>200025</xdr:rowOff>
    </xdr:from>
    <xdr:to>
      <xdr:col>1</xdr:col>
      <xdr:colOff>971550</xdr:colOff>
      <xdr:row>13</xdr:row>
      <xdr:rowOff>104775</xdr:rowOff>
    </xdr:to>
    <xdr:sp>
      <xdr:nvSpPr>
        <xdr:cNvPr id="9" name="Rounded Rectangle 20"/>
        <xdr:cNvSpPr>
          <a:spLocks/>
        </xdr:cNvSpPr>
      </xdr:nvSpPr>
      <xdr:spPr>
        <a:xfrm>
          <a:off x="638175" y="3524250"/>
          <a:ext cx="962025" cy="276225"/>
        </a:xfrm>
        <a:prstGeom prst="roundRect">
          <a:avLst/>
        </a:prstGeom>
        <a:solidFill>
          <a:srgbClr val="17375E"/>
        </a:solidFill>
        <a:ln w="25400" cmpd="sng">
          <a:solidFill>
            <a:srgbClr val="254061"/>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11</xdr:row>
      <xdr:rowOff>200025</xdr:rowOff>
    </xdr:from>
    <xdr:to>
      <xdr:col>1</xdr:col>
      <xdr:colOff>1076325</xdr:colOff>
      <xdr:row>13</xdr:row>
      <xdr:rowOff>85725</xdr:rowOff>
    </xdr:to>
    <xdr:sp>
      <xdr:nvSpPr>
        <xdr:cNvPr id="10" name="TextBox 60">
          <a:hlinkClick r:id="rId5"/>
        </xdr:cNvPr>
        <xdr:cNvSpPr txBox="1">
          <a:spLocks noChangeArrowheads="1"/>
        </xdr:cNvSpPr>
      </xdr:nvSpPr>
      <xdr:spPr>
        <a:xfrm>
          <a:off x="342900" y="3524250"/>
          <a:ext cx="1362075" cy="257175"/>
        </a:xfrm>
        <a:prstGeom prst="rect">
          <a:avLst/>
        </a:prstGeom>
        <a:noFill/>
        <a:ln w="9525" cmpd="sng">
          <a:noFill/>
        </a:ln>
      </xdr:spPr>
      <xdr:txBody>
        <a:bodyPr vertOverflow="clip" wrap="square"/>
        <a:p>
          <a:pPr algn="ctr">
            <a:defRPr/>
          </a:pPr>
          <a:r>
            <a:rPr lang="en-US" cap="none" sz="1200" b="0" i="0" u="none" baseline="0">
              <a:solidFill>
                <a:srgbClr val="FFFFFF"/>
              </a:solidFill>
            </a:rPr>
            <a:t>References</a:t>
          </a:r>
        </a:p>
      </xdr:txBody>
    </xdr:sp>
    <xdr:clientData/>
  </xdr:twoCellAnchor>
  <xdr:twoCellAnchor editAs="oneCell">
    <xdr:from>
      <xdr:col>1</xdr:col>
      <xdr:colOff>1190625</xdr:colOff>
      <xdr:row>100</xdr:row>
      <xdr:rowOff>9525</xdr:rowOff>
    </xdr:from>
    <xdr:to>
      <xdr:col>2</xdr:col>
      <xdr:colOff>1762125</xdr:colOff>
      <xdr:row>103</xdr:row>
      <xdr:rowOff>76200</xdr:rowOff>
    </xdr:to>
    <xdr:pic>
      <xdr:nvPicPr>
        <xdr:cNvPr id="11" name="Picture 11" descr="Toronto647.wmf"/>
        <xdr:cNvPicPr preferRelativeResize="1">
          <a:picLocks noChangeAspect="1"/>
        </xdr:cNvPicPr>
      </xdr:nvPicPr>
      <xdr:blipFill>
        <a:blip r:embed="rId6"/>
        <a:stretch>
          <a:fillRect/>
        </a:stretch>
      </xdr:blipFill>
      <xdr:spPr>
        <a:xfrm>
          <a:off x="1819275" y="18497550"/>
          <a:ext cx="1781175" cy="552450"/>
        </a:xfrm>
        <a:prstGeom prst="rect">
          <a:avLst/>
        </a:prstGeom>
        <a:noFill/>
        <a:ln w="9525" cmpd="sng">
          <a:noFill/>
        </a:ln>
      </xdr:spPr>
    </xdr:pic>
    <xdr:clientData/>
  </xdr:twoCellAnchor>
  <xdr:twoCellAnchor editAs="oneCell">
    <xdr:from>
      <xdr:col>10</xdr:col>
      <xdr:colOff>381000</xdr:colOff>
      <xdr:row>99</xdr:row>
      <xdr:rowOff>142875</xdr:rowOff>
    </xdr:from>
    <xdr:to>
      <xdr:col>12</xdr:col>
      <xdr:colOff>571500</xdr:colOff>
      <xdr:row>103</xdr:row>
      <xdr:rowOff>9525</xdr:rowOff>
    </xdr:to>
    <xdr:pic>
      <xdr:nvPicPr>
        <xdr:cNvPr id="12" name="Picture 13" descr="livegreen_B.wmf"/>
        <xdr:cNvPicPr preferRelativeResize="1">
          <a:picLocks noChangeAspect="1"/>
        </xdr:cNvPicPr>
      </xdr:nvPicPr>
      <xdr:blipFill>
        <a:blip r:embed="rId7"/>
        <a:stretch>
          <a:fillRect/>
        </a:stretch>
      </xdr:blipFill>
      <xdr:spPr>
        <a:xfrm>
          <a:off x="9134475" y="18468975"/>
          <a:ext cx="1752600" cy="514350"/>
        </a:xfrm>
        <a:prstGeom prst="rect">
          <a:avLst/>
        </a:prstGeom>
        <a:noFill/>
        <a:ln w="9525" cmpd="sng">
          <a:noFill/>
        </a:ln>
      </xdr:spPr>
    </xdr:pic>
    <xdr:clientData/>
  </xdr:twoCellAnchor>
  <xdr:twoCellAnchor>
    <xdr:from>
      <xdr:col>1</xdr:col>
      <xdr:colOff>9525</xdr:colOff>
      <xdr:row>14</xdr:row>
      <xdr:rowOff>133350</xdr:rowOff>
    </xdr:from>
    <xdr:to>
      <xdr:col>1</xdr:col>
      <xdr:colOff>971550</xdr:colOff>
      <xdr:row>16</xdr:row>
      <xdr:rowOff>95250</xdr:rowOff>
    </xdr:to>
    <xdr:sp>
      <xdr:nvSpPr>
        <xdr:cNvPr id="13" name="Rounded Rectangle 20"/>
        <xdr:cNvSpPr>
          <a:spLocks/>
        </xdr:cNvSpPr>
      </xdr:nvSpPr>
      <xdr:spPr>
        <a:xfrm>
          <a:off x="638175" y="3990975"/>
          <a:ext cx="962025" cy="285750"/>
        </a:xfrm>
        <a:prstGeom prst="roundRect">
          <a:avLst/>
        </a:prstGeom>
        <a:solidFill>
          <a:srgbClr val="10253F"/>
        </a:solidFill>
        <a:ln w="25400" cmpd="sng">
          <a:solidFill>
            <a:srgbClr val="10253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361950</xdr:colOff>
      <xdr:row>14</xdr:row>
      <xdr:rowOff>133350</xdr:rowOff>
    </xdr:from>
    <xdr:to>
      <xdr:col>1</xdr:col>
      <xdr:colOff>1085850</xdr:colOff>
      <xdr:row>16</xdr:row>
      <xdr:rowOff>76200</xdr:rowOff>
    </xdr:to>
    <xdr:sp>
      <xdr:nvSpPr>
        <xdr:cNvPr id="14" name="TextBox 17">
          <a:hlinkClick r:id="rId8"/>
        </xdr:cNvPr>
        <xdr:cNvSpPr txBox="1">
          <a:spLocks noChangeArrowheads="1"/>
        </xdr:cNvSpPr>
      </xdr:nvSpPr>
      <xdr:spPr>
        <a:xfrm>
          <a:off x="361950" y="3990975"/>
          <a:ext cx="1352550" cy="266700"/>
        </a:xfrm>
        <a:prstGeom prst="rect">
          <a:avLst/>
        </a:prstGeom>
        <a:noFill/>
        <a:ln w="9525" cmpd="sng">
          <a:noFill/>
        </a:ln>
      </xdr:spPr>
      <xdr:txBody>
        <a:bodyPr vertOverflow="clip" wrap="square"/>
        <a:p>
          <a:pPr algn="ctr">
            <a:defRPr/>
          </a:pPr>
          <a:r>
            <a:rPr lang="en-US" cap="none" sz="1200" b="0" i="0" u="none" baseline="0">
              <a:solidFill>
                <a:srgbClr val="FFFFFF"/>
              </a:solidFill>
            </a:rPr>
            <a:t>Process Flow</a:t>
          </a:r>
        </a:p>
      </xdr:txBody>
    </xdr:sp>
    <xdr:clientData/>
  </xdr:twoCellAnchor>
  <xdr:twoCellAnchor editAs="oneCell">
    <xdr:from>
      <xdr:col>2</xdr:col>
      <xdr:colOff>0</xdr:colOff>
      <xdr:row>0</xdr:row>
      <xdr:rowOff>0</xdr:rowOff>
    </xdr:from>
    <xdr:to>
      <xdr:col>3</xdr:col>
      <xdr:colOff>714375</xdr:colOff>
      <xdr:row>0</xdr:row>
      <xdr:rowOff>561975</xdr:rowOff>
    </xdr:to>
    <xdr:pic>
      <xdr:nvPicPr>
        <xdr:cNvPr id="15" name="Picture 14" descr="ChemTRAC final logo.wmf"/>
        <xdr:cNvPicPr preferRelativeResize="1">
          <a:picLocks noChangeAspect="1"/>
        </xdr:cNvPicPr>
      </xdr:nvPicPr>
      <xdr:blipFill>
        <a:blip r:embed="rId9"/>
        <a:stretch>
          <a:fillRect/>
        </a:stretch>
      </xdr:blipFill>
      <xdr:spPr>
        <a:xfrm>
          <a:off x="1838325" y="0"/>
          <a:ext cx="2495550" cy="561975"/>
        </a:xfrm>
        <a:prstGeom prst="rect">
          <a:avLst/>
        </a:prstGeom>
        <a:noFill/>
        <a:ln w="9525" cmpd="sng">
          <a:noFill/>
        </a:ln>
      </xdr:spPr>
    </xdr:pic>
    <xdr:clientData/>
  </xdr:twoCellAnchor>
  <xdr:twoCellAnchor>
    <xdr:from>
      <xdr:col>0</xdr:col>
      <xdr:colOff>0</xdr:colOff>
      <xdr:row>8</xdr:row>
      <xdr:rowOff>114300</xdr:rowOff>
    </xdr:from>
    <xdr:to>
      <xdr:col>0</xdr:col>
      <xdr:colOff>628650</xdr:colOff>
      <xdr:row>11</xdr:row>
      <xdr:rowOff>142875</xdr:rowOff>
    </xdr:to>
    <xdr:grpSp>
      <xdr:nvGrpSpPr>
        <xdr:cNvPr id="16" name="Group 182"/>
        <xdr:cNvGrpSpPr>
          <a:grpSpLocks/>
        </xdr:cNvGrpSpPr>
      </xdr:nvGrpSpPr>
      <xdr:grpSpPr>
        <a:xfrm>
          <a:off x="0" y="2781300"/>
          <a:ext cx="628650" cy="685800"/>
          <a:chOff x="2" y="119"/>
          <a:chExt cx="45" cy="53"/>
        </a:xfrm>
        <a:solidFill>
          <a:srgbClr val="FFFFFF"/>
        </a:solidFill>
      </xdr:grpSpPr>
      <xdr:sp>
        <xdr:nvSpPr>
          <xdr:cNvPr id="17" name="AutoShape 183"/>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Text Box 184"/>
          <xdr:cNvSpPr txBox="1">
            <a:spLocks noChangeArrowheads="1"/>
          </xdr:cNvSpPr>
        </xdr:nvSpPr>
        <xdr:spPr>
          <a:xfrm>
            <a:off x="6" y="137"/>
            <a:ext cx="41" cy="18"/>
          </a:xfrm>
          <a:prstGeom prst="rect">
            <a:avLst/>
          </a:prstGeom>
          <a:noFill/>
          <a:ln w="9525" cmpd="sng">
            <a:noFill/>
          </a:ln>
        </xdr:spPr>
        <xdr:txBody>
          <a:bodyPr vertOverflow="clip" wrap="square" lIns="27432" tIns="18288" rIns="0" bIns="0" anchor="ctr"/>
          <a:p>
            <a:pPr algn="l">
              <a:defRPr/>
            </a:pPr>
            <a:r>
              <a:rPr lang="en-US" cap="none" sz="700" b="1" i="0" u="none" baseline="0">
                <a:solidFill>
                  <a:srgbClr val="000000"/>
                </a:solidFill>
              </a:rPr>
              <a:t>You are here</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6</xdr:row>
      <xdr:rowOff>152400</xdr:rowOff>
    </xdr:from>
    <xdr:to>
      <xdr:col>1</xdr:col>
      <xdr:colOff>1000125</xdr:colOff>
      <xdr:row>7</xdr:row>
      <xdr:rowOff>238125</xdr:rowOff>
    </xdr:to>
    <xdr:sp>
      <xdr:nvSpPr>
        <xdr:cNvPr id="1" name="Rounded Rectangle 18"/>
        <xdr:cNvSpPr>
          <a:spLocks/>
        </xdr:cNvSpPr>
      </xdr:nvSpPr>
      <xdr:spPr>
        <a:xfrm>
          <a:off x="628650" y="2457450"/>
          <a:ext cx="952500" cy="276225"/>
        </a:xfrm>
        <a:prstGeom prst="roundRect">
          <a:avLst/>
        </a:prstGeom>
        <a:solidFill>
          <a:srgbClr val="558ED5"/>
        </a:solidFill>
        <a:ln w="25400" cmpd="sng">
          <a:solidFill>
            <a:srgbClr val="558ED5"/>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47625</xdr:rowOff>
    </xdr:from>
    <xdr:to>
      <xdr:col>1</xdr:col>
      <xdr:colOff>1085850</xdr:colOff>
      <xdr:row>5</xdr:row>
      <xdr:rowOff>171450</xdr:rowOff>
    </xdr:to>
    <xdr:sp>
      <xdr:nvSpPr>
        <xdr:cNvPr id="2" name="Rounded Rectangle 17"/>
        <xdr:cNvSpPr>
          <a:spLocks/>
        </xdr:cNvSpPr>
      </xdr:nvSpPr>
      <xdr:spPr>
        <a:xfrm>
          <a:off x="581025" y="1724025"/>
          <a:ext cx="1085850" cy="323850"/>
        </a:xfrm>
        <a:prstGeom prst="roundRect">
          <a:avLst/>
        </a:prstGeom>
        <a:solidFill>
          <a:srgbClr val="00FFFF"/>
        </a:solidFill>
        <a:ln w="25400"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xdr:row>
      <xdr:rowOff>47625</xdr:rowOff>
    </xdr:from>
    <xdr:to>
      <xdr:col>1</xdr:col>
      <xdr:colOff>1000125</xdr:colOff>
      <xdr:row>9</xdr:row>
      <xdr:rowOff>123825</xdr:rowOff>
    </xdr:to>
    <xdr:sp>
      <xdr:nvSpPr>
        <xdr:cNvPr id="3" name="Rounded Rectangle 19"/>
        <xdr:cNvSpPr>
          <a:spLocks/>
        </xdr:cNvSpPr>
      </xdr:nvSpPr>
      <xdr:spPr>
        <a:xfrm>
          <a:off x="628650" y="2933700"/>
          <a:ext cx="952500" cy="266700"/>
        </a:xfrm>
        <a:prstGeom prst="roundRect">
          <a:avLst/>
        </a:prstGeom>
        <a:solidFill>
          <a:srgbClr val="376092"/>
        </a:solidFill>
        <a:ln w="25400" cmpd="sng">
          <a:solidFill>
            <a:srgbClr val="37609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28575</xdr:rowOff>
    </xdr:from>
    <xdr:to>
      <xdr:col>1</xdr:col>
      <xdr:colOff>1085850</xdr:colOff>
      <xdr:row>3</xdr:row>
      <xdr:rowOff>352425</xdr:rowOff>
    </xdr:to>
    <xdr:sp>
      <xdr:nvSpPr>
        <xdr:cNvPr id="4" name="Rounded Rectangle 15"/>
        <xdr:cNvSpPr>
          <a:spLocks/>
        </xdr:cNvSpPr>
      </xdr:nvSpPr>
      <xdr:spPr>
        <a:xfrm>
          <a:off x="581025" y="1247775"/>
          <a:ext cx="1085850" cy="323850"/>
        </a:xfrm>
        <a:prstGeom prst="roundRect">
          <a:avLst/>
        </a:prstGeom>
        <a:solidFill>
          <a:srgbClr val="CCFFCC"/>
        </a:solidFill>
        <a:ln w="25400"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8</xdr:row>
      <xdr:rowOff>19050</xdr:rowOff>
    </xdr:from>
    <xdr:to>
      <xdr:col>1</xdr:col>
      <xdr:colOff>1123950</xdr:colOff>
      <xdr:row>9</xdr:row>
      <xdr:rowOff>76200</xdr:rowOff>
    </xdr:to>
    <xdr:sp>
      <xdr:nvSpPr>
        <xdr:cNvPr id="5" name="TextBox 43">
          <a:hlinkClick r:id="rId1"/>
        </xdr:cNvPr>
        <xdr:cNvSpPr txBox="1">
          <a:spLocks noChangeArrowheads="1"/>
        </xdr:cNvSpPr>
      </xdr:nvSpPr>
      <xdr:spPr>
        <a:xfrm>
          <a:off x="428625" y="2905125"/>
          <a:ext cx="1276350" cy="247650"/>
        </a:xfrm>
        <a:prstGeom prst="rect">
          <a:avLst/>
        </a:prstGeom>
        <a:noFill/>
        <a:ln w="9525" cmpd="sng">
          <a:noFill/>
        </a:ln>
      </xdr:spPr>
      <xdr:txBody>
        <a:bodyPr vertOverflow="clip" wrap="square"/>
        <a:p>
          <a:pPr algn="ctr">
            <a:defRPr/>
          </a:pPr>
          <a:r>
            <a:rPr lang="en-US" cap="none" sz="1200" b="0" i="0" u="none" baseline="0">
              <a:solidFill>
                <a:srgbClr val="FFFFFF"/>
              </a:solidFill>
            </a:rPr>
            <a:t>Calculations</a:t>
          </a:r>
        </a:p>
      </xdr:txBody>
    </xdr:sp>
    <xdr:clientData/>
  </xdr:twoCellAnchor>
  <xdr:twoCellAnchor>
    <xdr:from>
      <xdr:col>0</xdr:col>
      <xdr:colOff>419100</xdr:colOff>
      <xdr:row>6</xdr:row>
      <xdr:rowOff>142875</xdr:rowOff>
    </xdr:from>
    <xdr:to>
      <xdr:col>1</xdr:col>
      <xdr:colOff>1114425</xdr:colOff>
      <xdr:row>7</xdr:row>
      <xdr:rowOff>190500</xdr:rowOff>
    </xdr:to>
    <xdr:sp>
      <xdr:nvSpPr>
        <xdr:cNvPr id="6" name="TextBox 44">
          <a:hlinkClick r:id="rId2"/>
        </xdr:cNvPr>
        <xdr:cNvSpPr txBox="1">
          <a:spLocks noChangeArrowheads="1"/>
        </xdr:cNvSpPr>
      </xdr:nvSpPr>
      <xdr:spPr>
        <a:xfrm>
          <a:off x="419100" y="2447925"/>
          <a:ext cx="1276350" cy="238125"/>
        </a:xfrm>
        <a:prstGeom prst="rect">
          <a:avLst/>
        </a:prstGeom>
        <a:noFill/>
        <a:ln w="9525" cmpd="sng">
          <a:noFill/>
        </a:ln>
      </xdr:spPr>
      <xdr:txBody>
        <a:bodyPr vertOverflow="clip" wrap="square"/>
        <a:p>
          <a:pPr algn="ctr">
            <a:defRPr/>
          </a:pPr>
          <a:r>
            <a:rPr lang="en-US" cap="none" sz="1200" b="0" i="0" u="none" baseline="0">
              <a:solidFill>
                <a:srgbClr val="FFFFFF"/>
              </a:solidFill>
            </a:rPr>
            <a:t>All Substances</a:t>
          </a:r>
        </a:p>
      </xdr:txBody>
    </xdr:sp>
    <xdr:clientData/>
  </xdr:twoCellAnchor>
  <xdr:twoCellAnchor>
    <xdr:from>
      <xdr:col>1</xdr:col>
      <xdr:colOff>19050</xdr:colOff>
      <xdr:row>4</xdr:row>
      <xdr:rowOff>95250</xdr:rowOff>
    </xdr:from>
    <xdr:to>
      <xdr:col>1</xdr:col>
      <xdr:colOff>1095375</xdr:colOff>
      <xdr:row>5</xdr:row>
      <xdr:rowOff>142875</xdr:rowOff>
    </xdr:to>
    <xdr:sp>
      <xdr:nvSpPr>
        <xdr:cNvPr id="7" name="TextBox 45">
          <a:hlinkClick r:id="rId3"/>
        </xdr:cNvPr>
        <xdr:cNvSpPr txBox="1">
          <a:spLocks noChangeArrowheads="1"/>
        </xdr:cNvSpPr>
      </xdr:nvSpPr>
      <xdr:spPr>
        <a:xfrm>
          <a:off x="600075" y="1771650"/>
          <a:ext cx="1085850" cy="247650"/>
        </a:xfrm>
        <a:prstGeom prst="rect">
          <a:avLst/>
        </a:prstGeom>
        <a:noFill/>
        <a:ln w="9525" cmpd="sng">
          <a:noFill/>
        </a:ln>
      </xdr:spPr>
      <xdr:txBody>
        <a:bodyPr vertOverflow="clip" wrap="square"/>
        <a:p>
          <a:pPr algn="ctr">
            <a:defRPr/>
          </a:pPr>
          <a:r>
            <a:rPr lang="en-US" cap="none" sz="1100" b="1" i="0" u="none" baseline="0">
              <a:solidFill>
                <a:srgbClr val="000000"/>
              </a:solidFill>
            </a:rPr>
            <a:t>Input-Output</a:t>
          </a:r>
        </a:p>
      </xdr:txBody>
    </xdr:sp>
    <xdr:clientData/>
  </xdr:twoCellAnchor>
  <xdr:twoCellAnchor>
    <xdr:from>
      <xdr:col>1</xdr:col>
      <xdr:colOff>9525</xdr:colOff>
      <xdr:row>3</xdr:row>
      <xdr:rowOff>66675</xdr:rowOff>
    </xdr:from>
    <xdr:to>
      <xdr:col>1</xdr:col>
      <xdr:colOff>1085850</xdr:colOff>
      <xdr:row>3</xdr:row>
      <xdr:rowOff>323850</xdr:rowOff>
    </xdr:to>
    <xdr:sp>
      <xdr:nvSpPr>
        <xdr:cNvPr id="8" name="TextBox 46">
          <a:hlinkClick r:id="rId4"/>
        </xdr:cNvPr>
        <xdr:cNvSpPr txBox="1">
          <a:spLocks noChangeArrowheads="1"/>
        </xdr:cNvSpPr>
      </xdr:nvSpPr>
      <xdr:spPr>
        <a:xfrm>
          <a:off x="590550" y="1285875"/>
          <a:ext cx="1076325" cy="257175"/>
        </a:xfrm>
        <a:prstGeom prst="rect">
          <a:avLst/>
        </a:prstGeom>
        <a:noFill/>
        <a:ln w="9525" cmpd="sng">
          <a:noFill/>
        </a:ln>
      </xdr:spPr>
      <xdr:txBody>
        <a:bodyPr vertOverflow="clip" wrap="square"/>
        <a:p>
          <a:pPr algn="ctr">
            <a:defRPr/>
          </a:pPr>
          <a:r>
            <a:rPr lang="en-US" cap="none" sz="1100" b="1" i="0" u="none" baseline="0">
              <a:solidFill>
                <a:srgbClr val="000000"/>
              </a:solidFill>
            </a:rPr>
            <a:t>Instructions</a:t>
          </a:r>
        </a:p>
      </xdr:txBody>
    </xdr:sp>
    <xdr:clientData/>
  </xdr:twoCellAnchor>
  <xdr:twoCellAnchor>
    <xdr:from>
      <xdr:col>1</xdr:col>
      <xdr:colOff>28575</xdr:colOff>
      <xdr:row>10</xdr:row>
      <xdr:rowOff>114300</xdr:rowOff>
    </xdr:from>
    <xdr:to>
      <xdr:col>1</xdr:col>
      <xdr:colOff>990600</xdr:colOff>
      <xdr:row>12</xdr:row>
      <xdr:rowOff>57150</xdr:rowOff>
    </xdr:to>
    <xdr:sp>
      <xdr:nvSpPr>
        <xdr:cNvPr id="9" name="Rounded Rectangle 20"/>
        <xdr:cNvSpPr>
          <a:spLocks/>
        </xdr:cNvSpPr>
      </xdr:nvSpPr>
      <xdr:spPr>
        <a:xfrm>
          <a:off x="609600" y="3390900"/>
          <a:ext cx="962025" cy="400050"/>
        </a:xfrm>
        <a:prstGeom prst="roundRect">
          <a:avLst/>
        </a:prstGeom>
        <a:solidFill>
          <a:srgbClr val="17375E"/>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10</xdr:row>
      <xdr:rowOff>142875</xdr:rowOff>
    </xdr:from>
    <xdr:to>
      <xdr:col>1</xdr:col>
      <xdr:colOff>1085850</xdr:colOff>
      <xdr:row>13</xdr:row>
      <xdr:rowOff>238125</xdr:rowOff>
    </xdr:to>
    <xdr:sp>
      <xdr:nvSpPr>
        <xdr:cNvPr id="10" name="TextBox 48">
          <a:hlinkClick r:id="rId5"/>
        </xdr:cNvPr>
        <xdr:cNvSpPr txBox="1">
          <a:spLocks noChangeArrowheads="1"/>
        </xdr:cNvSpPr>
      </xdr:nvSpPr>
      <xdr:spPr>
        <a:xfrm>
          <a:off x="390525" y="3419475"/>
          <a:ext cx="1276350" cy="952500"/>
        </a:xfrm>
        <a:prstGeom prst="rect">
          <a:avLst/>
        </a:prstGeom>
        <a:noFill/>
        <a:ln w="9525" cmpd="sng">
          <a:noFill/>
        </a:ln>
      </xdr:spPr>
      <xdr:txBody>
        <a:bodyPr vertOverflow="clip" wrap="square"/>
        <a:p>
          <a:pPr algn="ctr">
            <a:defRPr/>
          </a:pPr>
          <a:r>
            <a:rPr lang="en-US" cap="none" sz="1200" b="0" i="0" u="none" baseline="0">
              <a:solidFill>
                <a:srgbClr val="FFFFFF"/>
              </a:solidFill>
            </a:rPr>
            <a:t>References</a:t>
          </a:r>
        </a:p>
      </xdr:txBody>
    </xdr:sp>
    <xdr:clientData/>
  </xdr:twoCellAnchor>
  <xdr:twoCellAnchor editAs="oneCell">
    <xdr:from>
      <xdr:col>2</xdr:col>
      <xdr:colOff>38100</xdr:colOff>
      <xdr:row>18</xdr:row>
      <xdr:rowOff>57150</xdr:rowOff>
    </xdr:from>
    <xdr:to>
      <xdr:col>2</xdr:col>
      <xdr:colOff>1819275</xdr:colOff>
      <xdr:row>20</xdr:row>
      <xdr:rowOff>142875</xdr:rowOff>
    </xdr:to>
    <xdr:pic>
      <xdr:nvPicPr>
        <xdr:cNvPr id="11" name="Picture 11" descr="Toronto647.wmf"/>
        <xdr:cNvPicPr preferRelativeResize="1">
          <a:picLocks noChangeAspect="1"/>
        </xdr:cNvPicPr>
      </xdr:nvPicPr>
      <xdr:blipFill>
        <a:blip r:embed="rId6"/>
        <a:stretch>
          <a:fillRect/>
        </a:stretch>
      </xdr:blipFill>
      <xdr:spPr>
        <a:xfrm>
          <a:off x="1828800" y="6143625"/>
          <a:ext cx="1781175" cy="561975"/>
        </a:xfrm>
        <a:prstGeom prst="rect">
          <a:avLst/>
        </a:prstGeom>
        <a:noFill/>
        <a:ln w="9525" cmpd="sng">
          <a:noFill/>
        </a:ln>
      </xdr:spPr>
    </xdr:pic>
    <xdr:clientData/>
  </xdr:twoCellAnchor>
  <xdr:twoCellAnchor editAs="oneCell">
    <xdr:from>
      <xdr:col>2</xdr:col>
      <xdr:colOff>5010150</xdr:colOff>
      <xdr:row>19</xdr:row>
      <xdr:rowOff>38100</xdr:rowOff>
    </xdr:from>
    <xdr:to>
      <xdr:col>3</xdr:col>
      <xdr:colOff>9525</xdr:colOff>
      <xdr:row>21</xdr:row>
      <xdr:rowOff>66675</xdr:rowOff>
    </xdr:to>
    <xdr:pic>
      <xdr:nvPicPr>
        <xdr:cNvPr id="12" name="Picture 13" descr="livegreen_B.wmf"/>
        <xdr:cNvPicPr preferRelativeResize="1">
          <a:picLocks noChangeAspect="1"/>
        </xdr:cNvPicPr>
      </xdr:nvPicPr>
      <xdr:blipFill>
        <a:blip r:embed="rId7"/>
        <a:stretch>
          <a:fillRect/>
        </a:stretch>
      </xdr:blipFill>
      <xdr:spPr>
        <a:xfrm>
          <a:off x="6800850" y="6286500"/>
          <a:ext cx="1762125" cy="504825"/>
        </a:xfrm>
        <a:prstGeom prst="rect">
          <a:avLst/>
        </a:prstGeom>
        <a:noFill/>
        <a:ln w="9525" cmpd="sng">
          <a:noFill/>
        </a:ln>
      </xdr:spPr>
    </xdr:pic>
    <xdr:clientData/>
  </xdr:twoCellAnchor>
  <xdr:twoCellAnchor>
    <xdr:from>
      <xdr:col>1</xdr:col>
      <xdr:colOff>47625</xdr:colOff>
      <xdr:row>13</xdr:row>
      <xdr:rowOff>114300</xdr:rowOff>
    </xdr:from>
    <xdr:to>
      <xdr:col>1</xdr:col>
      <xdr:colOff>1000125</xdr:colOff>
      <xdr:row>13</xdr:row>
      <xdr:rowOff>447675</xdr:rowOff>
    </xdr:to>
    <xdr:sp>
      <xdr:nvSpPr>
        <xdr:cNvPr id="13" name="Rounded Rectangle 20"/>
        <xdr:cNvSpPr>
          <a:spLocks/>
        </xdr:cNvSpPr>
      </xdr:nvSpPr>
      <xdr:spPr>
        <a:xfrm>
          <a:off x="628650" y="4248150"/>
          <a:ext cx="952500" cy="333375"/>
        </a:xfrm>
        <a:prstGeom prst="roundRect">
          <a:avLst/>
        </a:prstGeom>
        <a:solidFill>
          <a:srgbClr val="10253F"/>
        </a:solidFill>
        <a:ln w="25400" cmpd="sng">
          <a:solidFill>
            <a:srgbClr val="10253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400050</xdr:colOff>
      <xdr:row>13</xdr:row>
      <xdr:rowOff>161925</xdr:rowOff>
    </xdr:from>
    <xdr:to>
      <xdr:col>1</xdr:col>
      <xdr:colOff>1114425</xdr:colOff>
      <xdr:row>14</xdr:row>
      <xdr:rowOff>152400</xdr:rowOff>
    </xdr:to>
    <xdr:sp>
      <xdr:nvSpPr>
        <xdr:cNvPr id="14" name="TextBox 17">
          <a:hlinkClick r:id="rId8"/>
        </xdr:cNvPr>
        <xdr:cNvSpPr txBox="1">
          <a:spLocks noChangeArrowheads="1"/>
        </xdr:cNvSpPr>
      </xdr:nvSpPr>
      <xdr:spPr>
        <a:xfrm>
          <a:off x="400050" y="4295775"/>
          <a:ext cx="1295400" cy="581025"/>
        </a:xfrm>
        <a:prstGeom prst="rect">
          <a:avLst/>
        </a:prstGeom>
        <a:noFill/>
        <a:ln w="9525" cmpd="sng">
          <a:noFill/>
        </a:ln>
      </xdr:spPr>
      <xdr:txBody>
        <a:bodyPr vertOverflow="clip" wrap="square"/>
        <a:p>
          <a:pPr algn="ctr">
            <a:defRPr/>
          </a:pPr>
          <a:r>
            <a:rPr lang="en-US" cap="none" sz="1200" b="0" i="0" u="none" baseline="0">
              <a:solidFill>
                <a:srgbClr val="FFFFFF"/>
              </a:solidFill>
            </a:rPr>
            <a:t>Process Flow</a:t>
          </a:r>
        </a:p>
      </xdr:txBody>
    </xdr:sp>
    <xdr:clientData/>
  </xdr:twoCellAnchor>
  <xdr:twoCellAnchor editAs="oneCell">
    <xdr:from>
      <xdr:col>2</xdr:col>
      <xdr:colOff>0</xdr:colOff>
      <xdr:row>0</xdr:row>
      <xdr:rowOff>0</xdr:rowOff>
    </xdr:from>
    <xdr:to>
      <xdr:col>2</xdr:col>
      <xdr:colOff>2495550</xdr:colOff>
      <xdr:row>0</xdr:row>
      <xdr:rowOff>561975</xdr:rowOff>
    </xdr:to>
    <xdr:pic>
      <xdr:nvPicPr>
        <xdr:cNvPr id="15" name="Picture 14" descr="ChemTRAC final logo.wmf"/>
        <xdr:cNvPicPr preferRelativeResize="1">
          <a:picLocks noChangeAspect="1"/>
        </xdr:cNvPicPr>
      </xdr:nvPicPr>
      <xdr:blipFill>
        <a:blip r:embed="rId9"/>
        <a:stretch>
          <a:fillRect/>
        </a:stretch>
      </xdr:blipFill>
      <xdr:spPr>
        <a:xfrm>
          <a:off x="1790700" y="0"/>
          <a:ext cx="2495550" cy="561975"/>
        </a:xfrm>
        <a:prstGeom prst="rect">
          <a:avLst/>
        </a:prstGeom>
        <a:noFill/>
        <a:ln w="9525" cmpd="sng">
          <a:noFill/>
        </a:ln>
      </xdr:spPr>
    </xdr:pic>
    <xdr:clientData/>
  </xdr:twoCellAnchor>
  <xdr:twoCellAnchor>
    <xdr:from>
      <xdr:col>0</xdr:col>
      <xdr:colOff>0</xdr:colOff>
      <xdr:row>10</xdr:row>
      <xdr:rowOff>9525</xdr:rowOff>
    </xdr:from>
    <xdr:to>
      <xdr:col>0</xdr:col>
      <xdr:colOff>581025</xdr:colOff>
      <xdr:row>12</xdr:row>
      <xdr:rowOff>133350</xdr:rowOff>
    </xdr:to>
    <xdr:grpSp>
      <xdr:nvGrpSpPr>
        <xdr:cNvPr id="16" name="Group 182"/>
        <xdr:cNvGrpSpPr>
          <a:grpSpLocks/>
        </xdr:cNvGrpSpPr>
      </xdr:nvGrpSpPr>
      <xdr:grpSpPr>
        <a:xfrm>
          <a:off x="0" y="3286125"/>
          <a:ext cx="581025" cy="581025"/>
          <a:chOff x="2" y="119"/>
          <a:chExt cx="45" cy="53"/>
        </a:xfrm>
        <a:solidFill>
          <a:srgbClr val="FFFFFF"/>
        </a:solidFill>
      </xdr:grpSpPr>
      <xdr:sp>
        <xdr:nvSpPr>
          <xdr:cNvPr id="17" name="AutoShape 183"/>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Text Box 184"/>
          <xdr:cNvSpPr txBox="1">
            <a:spLocks noChangeArrowheads="1"/>
          </xdr:cNvSpPr>
        </xdr:nvSpPr>
        <xdr:spPr>
          <a:xfrm>
            <a:off x="6" y="137"/>
            <a:ext cx="41" cy="17"/>
          </a:xfrm>
          <a:prstGeom prst="rect">
            <a:avLst/>
          </a:prstGeom>
          <a:noFill/>
          <a:ln w="9525" cmpd="sng">
            <a:noFill/>
          </a:ln>
        </xdr:spPr>
        <xdr:txBody>
          <a:bodyPr vertOverflow="clip" wrap="square" lIns="27432" tIns="18288" rIns="0" bIns="0" anchor="ctr"/>
          <a:p>
            <a:pPr algn="l">
              <a:defRPr/>
            </a:pPr>
            <a:r>
              <a:rPr lang="en-US" cap="none" sz="700" b="1" i="0" u="none" baseline="0">
                <a:solidFill>
                  <a:srgbClr val="000000"/>
                </a:solidFill>
              </a:rPr>
              <a:t>You are here</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17</xdr:row>
      <xdr:rowOff>295275</xdr:rowOff>
    </xdr:from>
    <xdr:to>
      <xdr:col>5</xdr:col>
      <xdr:colOff>419100</xdr:colOff>
      <xdr:row>18</xdr:row>
      <xdr:rowOff>352425</xdr:rowOff>
    </xdr:to>
    <xdr:pic>
      <xdr:nvPicPr>
        <xdr:cNvPr id="1" name="Picture 11" descr="Toronto647.wmf"/>
        <xdr:cNvPicPr preferRelativeResize="1">
          <a:picLocks noChangeAspect="1"/>
        </xdr:cNvPicPr>
      </xdr:nvPicPr>
      <xdr:blipFill>
        <a:blip r:embed="rId1"/>
        <a:stretch>
          <a:fillRect/>
        </a:stretch>
      </xdr:blipFill>
      <xdr:spPr>
        <a:xfrm>
          <a:off x="1885950" y="7515225"/>
          <a:ext cx="1781175" cy="552450"/>
        </a:xfrm>
        <a:prstGeom prst="rect">
          <a:avLst/>
        </a:prstGeom>
        <a:noFill/>
        <a:ln w="9525" cmpd="sng">
          <a:noFill/>
        </a:ln>
      </xdr:spPr>
    </xdr:pic>
    <xdr:clientData/>
  </xdr:twoCellAnchor>
  <xdr:twoCellAnchor editAs="oneCell">
    <xdr:from>
      <xdr:col>11</xdr:col>
      <xdr:colOff>666750</xdr:colOff>
      <xdr:row>17</xdr:row>
      <xdr:rowOff>285750</xdr:rowOff>
    </xdr:from>
    <xdr:to>
      <xdr:col>15</xdr:col>
      <xdr:colOff>9525</xdr:colOff>
      <xdr:row>18</xdr:row>
      <xdr:rowOff>295275</xdr:rowOff>
    </xdr:to>
    <xdr:pic>
      <xdr:nvPicPr>
        <xdr:cNvPr id="2" name="Picture 13" descr="livegreen_B.wmf"/>
        <xdr:cNvPicPr preferRelativeResize="1">
          <a:picLocks noChangeAspect="1"/>
        </xdr:cNvPicPr>
      </xdr:nvPicPr>
      <xdr:blipFill>
        <a:blip r:embed="rId2"/>
        <a:stretch>
          <a:fillRect/>
        </a:stretch>
      </xdr:blipFill>
      <xdr:spPr>
        <a:xfrm>
          <a:off x="8743950" y="7505700"/>
          <a:ext cx="1752600" cy="504825"/>
        </a:xfrm>
        <a:prstGeom prst="rect">
          <a:avLst/>
        </a:prstGeom>
        <a:noFill/>
        <a:ln w="9525" cmpd="sng">
          <a:noFill/>
        </a:ln>
      </xdr:spPr>
    </xdr:pic>
    <xdr:clientData/>
  </xdr:twoCellAnchor>
  <xdr:twoCellAnchor>
    <xdr:from>
      <xdr:col>1</xdr:col>
      <xdr:colOff>19050</xdr:colOff>
      <xdr:row>7</xdr:row>
      <xdr:rowOff>85725</xdr:rowOff>
    </xdr:from>
    <xdr:to>
      <xdr:col>1</xdr:col>
      <xdr:colOff>981075</xdr:colOff>
      <xdr:row>8</xdr:row>
      <xdr:rowOff>171450</xdr:rowOff>
    </xdr:to>
    <xdr:sp>
      <xdr:nvSpPr>
        <xdr:cNvPr id="3" name="Rounded Rectangle 18"/>
        <xdr:cNvSpPr>
          <a:spLocks/>
        </xdr:cNvSpPr>
      </xdr:nvSpPr>
      <xdr:spPr>
        <a:xfrm>
          <a:off x="695325" y="2628900"/>
          <a:ext cx="952500" cy="285750"/>
        </a:xfrm>
        <a:prstGeom prst="roundRect">
          <a:avLst/>
        </a:prstGeom>
        <a:solidFill>
          <a:srgbClr val="558ED5"/>
        </a:solidFill>
        <a:ln w="25400" cmpd="sng">
          <a:solidFill>
            <a:srgbClr val="558ED5"/>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xdr:row>
      <xdr:rowOff>514350</xdr:rowOff>
    </xdr:from>
    <xdr:to>
      <xdr:col>1</xdr:col>
      <xdr:colOff>1085850</xdr:colOff>
      <xdr:row>5</xdr:row>
      <xdr:rowOff>847725</xdr:rowOff>
    </xdr:to>
    <xdr:sp>
      <xdr:nvSpPr>
        <xdr:cNvPr id="4" name="Rounded Rectangle 17"/>
        <xdr:cNvSpPr>
          <a:spLocks/>
        </xdr:cNvSpPr>
      </xdr:nvSpPr>
      <xdr:spPr>
        <a:xfrm>
          <a:off x="676275" y="1828800"/>
          <a:ext cx="1085850" cy="333375"/>
        </a:xfrm>
        <a:prstGeom prst="roundRect">
          <a:avLst/>
        </a:prstGeom>
        <a:solidFill>
          <a:srgbClr val="00FFFF"/>
        </a:solidFill>
        <a:ln w="25400"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xdr:row>
      <xdr:rowOff>361950</xdr:rowOff>
    </xdr:from>
    <xdr:to>
      <xdr:col>1</xdr:col>
      <xdr:colOff>990600</xdr:colOff>
      <xdr:row>8</xdr:row>
      <xdr:rowOff>638175</xdr:rowOff>
    </xdr:to>
    <xdr:sp>
      <xdr:nvSpPr>
        <xdr:cNvPr id="5" name="Rounded Rectangle 19"/>
        <xdr:cNvSpPr>
          <a:spLocks/>
        </xdr:cNvSpPr>
      </xdr:nvSpPr>
      <xdr:spPr>
        <a:xfrm>
          <a:off x="695325" y="3105150"/>
          <a:ext cx="962025" cy="285750"/>
        </a:xfrm>
        <a:prstGeom prst="roundRect">
          <a:avLst/>
        </a:prstGeom>
        <a:solidFill>
          <a:srgbClr val="376092"/>
        </a:solidFill>
        <a:ln w="25400" cmpd="sng">
          <a:solidFill>
            <a:srgbClr val="37609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xdr:row>
      <xdr:rowOff>28575</xdr:rowOff>
    </xdr:from>
    <xdr:to>
      <xdr:col>1</xdr:col>
      <xdr:colOff>1085850</xdr:colOff>
      <xdr:row>5</xdr:row>
      <xdr:rowOff>361950</xdr:rowOff>
    </xdr:to>
    <xdr:sp>
      <xdr:nvSpPr>
        <xdr:cNvPr id="6" name="Rounded Rectangle 15"/>
        <xdr:cNvSpPr>
          <a:spLocks/>
        </xdr:cNvSpPr>
      </xdr:nvSpPr>
      <xdr:spPr>
        <a:xfrm>
          <a:off x="676275" y="1343025"/>
          <a:ext cx="1085850" cy="333375"/>
        </a:xfrm>
        <a:prstGeom prst="roundRect">
          <a:avLst/>
        </a:prstGeom>
        <a:solidFill>
          <a:srgbClr val="CCFFCC"/>
        </a:solidFill>
        <a:ln w="25400"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419100</xdr:colOff>
      <xdr:row>8</xdr:row>
      <xdr:rowOff>361950</xdr:rowOff>
    </xdr:from>
    <xdr:to>
      <xdr:col>1</xdr:col>
      <xdr:colOff>1076325</xdr:colOff>
      <xdr:row>8</xdr:row>
      <xdr:rowOff>609600</xdr:rowOff>
    </xdr:to>
    <xdr:sp>
      <xdr:nvSpPr>
        <xdr:cNvPr id="7" name="TextBox 8">
          <a:hlinkClick r:id="rId3"/>
        </xdr:cNvPr>
        <xdr:cNvSpPr txBox="1">
          <a:spLocks noChangeArrowheads="1"/>
        </xdr:cNvSpPr>
      </xdr:nvSpPr>
      <xdr:spPr>
        <a:xfrm>
          <a:off x="419100" y="3105150"/>
          <a:ext cx="1333500" cy="247650"/>
        </a:xfrm>
        <a:prstGeom prst="rect">
          <a:avLst/>
        </a:prstGeom>
        <a:noFill/>
        <a:ln w="9525" cmpd="sng">
          <a:noFill/>
        </a:ln>
      </xdr:spPr>
      <xdr:txBody>
        <a:bodyPr vertOverflow="clip" wrap="square"/>
        <a:p>
          <a:pPr algn="ctr">
            <a:defRPr/>
          </a:pPr>
          <a:r>
            <a:rPr lang="en-US" cap="none" sz="1200" b="0" i="0" u="none" baseline="0">
              <a:solidFill>
                <a:srgbClr val="FFFFFF"/>
              </a:solidFill>
            </a:rPr>
            <a:t>Calculations</a:t>
          </a:r>
        </a:p>
      </xdr:txBody>
    </xdr:sp>
    <xdr:clientData/>
  </xdr:twoCellAnchor>
  <xdr:twoCellAnchor>
    <xdr:from>
      <xdr:col>0</xdr:col>
      <xdr:colOff>542925</xdr:colOff>
      <xdr:row>7</xdr:row>
      <xdr:rowOff>85725</xdr:rowOff>
    </xdr:from>
    <xdr:to>
      <xdr:col>1</xdr:col>
      <xdr:colOff>1076325</xdr:colOff>
      <xdr:row>8</xdr:row>
      <xdr:rowOff>123825</xdr:rowOff>
    </xdr:to>
    <xdr:sp>
      <xdr:nvSpPr>
        <xdr:cNvPr id="8" name="TextBox 9">
          <a:hlinkClick r:id="rId4"/>
        </xdr:cNvPr>
        <xdr:cNvSpPr txBox="1">
          <a:spLocks noChangeArrowheads="1"/>
        </xdr:cNvSpPr>
      </xdr:nvSpPr>
      <xdr:spPr>
        <a:xfrm>
          <a:off x="542925" y="2628900"/>
          <a:ext cx="1209675" cy="238125"/>
        </a:xfrm>
        <a:prstGeom prst="rect">
          <a:avLst/>
        </a:prstGeom>
        <a:noFill/>
        <a:ln w="9525" cmpd="sng">
          <a:noFill/>
        </a:ln>
      </xdr:spPr>
      <xdr:txBody>
        <a:bodyPr vertOverflow="clip" wrap="square"/>
        <a:p>
          <a:pPr algn="ctr">
            <a:defRPr/>
          </a:pPr>
          <a:r>
            <a:rPr lang="en-US" cap="none" sz="1200" b="0" i="0" u="none" baseline="0">
              <a:solidFill>
                <a:srgbClr val="FFFFFF"/>
              </a:solidFill>
            </a:rPr>
            <a:t>All Substances</a:t>
          </a:r>
        </a:p>
      </xdr:txBody>
    </xdr:sp>
    <xdr:clientData/>
  </xdr:twoCellAnchor>
  <xdr:twoCellAnchor>
    <xdr:from>
      <xdr:col>1</xdr:col>
      <xdr:colOff>19050</xdr:colOff>
      <xdr:row>5</xdr:row>
      <xdr:rowOff>552450</xdr:rowOff>
    </xdr:from>
    <xdr:to>
      <xdr:col>1</xdr:col>
      <xdr:colOff>1095375</xdr:colOff>
      <xdr:row>5</xdr:row>
      <xdr:rowOff>819150</xdr:rowOff>
    </xdr:to>
    <xdr:sp>
      <xdr:nvSpPr>
        <xdr:cNvPr id="9" name="TextBox 10">
          <a:hlinkClick r:id="rId5"/>
        </xdr:cNvPr>
        <xdr:cNvSpPr txBox="1">
          <a:spLocks noChangeArrowheads="1"/>
        </xdr:cNvSpPr>
      </xdr:nvSpPr>
      <xdr:spPr>
        <a:xfrm>
          <a:off x="695325" y="1866900"/>
          <a:ext cx="1085850" cy="266700"/>
        </a:xfrm>
        <a:prstGeom prst="rect">
          <a:avLst/>
        </a:prstGeom>
        <a:noFill/>
        <a:ln w="9525" cmpd="sng">
          <a:noFill/>
        </a:ln>
      </xdr:spPr>
      <xdr:txBody>
        <a:bodyPr vertOverflow="clip" wrap="square"/>
        <a:p>
          <a:pPr algn="ctr">
            <a:defRPr/>
          </a:pPr>
          <a:r>
            <a:rPr lang="en-US" cap="none" sz="1100" b="1" i="0" u="none" baseline="0">
              <a:solidFill>
                <a:srgbClr val="000000"/>
              </a:solidFill>
            </a:rPr>
            <a:t>Input-Output</a:t>
          </a:r>
        </a:p>
      </xdr:txBody>
    </xdr:sp>
    <xdr:clientData/>
  </xdr:twoCellAnchor>
  <xdr:twoCellAnchor>
    <xdr:from>
      <xdr:col>1</xdr:col>
      <xdr:colOff>9525</xdr:colOff>
      <xdr:row>5</xdr:row>
      <xdr:rowOff>66675</xdr:rowOff>
    </xdr:from>
    <xdr:to>
      <xdr:col>1</xdr:col>
      <xdr:colOff>1085850</xdr:colOff>
      <xdr:row>5</xdr:row>
      <xdr:rowOff>323850</xdr:rowOff>
    </xdr:to>
    <xdr:sp>
      <xdr:nvSpPr>
        <xdr:cNvPr id="10" name="TextBox 11">
          <a:hlinkClick r:id="rId6"/>
        </xdr:cNvPr>
        <xdr:cNvSpPr txBox="1">
          <a:spLocks noChangeArrowheads="1"/>
        </xdr:cNvSpPr>
      </xdr:nvSpPr>
      <xdr:spPr>
        <a:xfrm>
          <a:off x="685800" y="1381125"/>
          <a:ext cx="1076325" cy="257175"/>
        </a:xfrm>
        <a:prstGeom prst="rect">
          <a:avLst/>
        </a:prstGeom>
        <a:noFill/>
        <a:ln w="9525" cmpd="sng">
          <a:noFill/>
        </a:ln>
      </xdr:spPr>
      <xdr:txBody>
        <a:bodyPr vertOverflow="clip" wrap="square"/>
        <a:p>
          <a:pPr algn="ctr">
            <a:defRPr/>
          </a:pPr>
          <a:r>
            <a:rPr lang="en-US" cap="none" sz="1100" b="1" i="0" u="none" baseline="0">
              <a:solidFill>
                <a:srgbClr val="000000"/>
              </a:solidFill>
            </a:rPr>
            <a:t>Instructions</a:t>
          </a:r>
        </a:p>
      </xdr:txBody>
    </xdr:sp>
    <xdr:clientData/>
  </xdr:twoCellAnchor>
  <xdr:twoCellAnchor>
    <xdr:from>
      <xdr:col>1</xdr:col>
      <xdr:colOff>19050</xdr:colOff>
      <xdr:row>9</xdr:row>
      <xdr:rowOff>38100</xdr:rowOff>
    </xdr:from>
    <xdr:to>
      <xdr:col>1</xdr:col>
      <xdr:colOff>990600</xdr:colOff>
      <xdr:row>9</xdr:row>
      <xdr:rowOff>323850</xdr:rowOff>
    </xdr:to>
    <xdr:sp>
      <xdr:nvSpPr>
        <xdr:cNvPr id="11" name="Rounded Rectangle 20"/>
        <xdr:cNvSpPr>
          <a:spLocks/>
        </xdr:cNvSpPr>
      </xdr:nvSpPr>
      <xdr:spPr>
        <a:xfrm>
          <a:off x="695325" y="3581400"/>
          <a:ext cx="962025" cy="285750"/>
        </a:xfrm>
        <a:prstGeom prst="roundRect">
          <a:avLst/>
        </a:prstGeom>
        <a:solidFill>
          <a:srgbClr val="17375E"/>
        </a:solidFill>
        <a:ln w="25400" cmpd="sng">
          <a:solidFill>
            <a:srgbClr val="17375E"/>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409575</xdr:colOff>
      <xdr:row>9</xdr:row>
      <xdr:rowOff>28575</xdr:rowOff>
    </xdr:from>
    <xdr:to>
      <xdr:col>1</xdr:col>
      <xdr:colOff>1066800</xdr:colOff>
      <xdr:row>9</xdr:row>
      <xdr:rowOff>295275</xdr:rowOff>
    </xdr:to>
    <xdr:sp>
      <xdr:nvSpPr>
        <xdr:cNvPr id="12" name="TextBox 13">
          <a:hlinkClick r:id="rId7"/>
        </xdr:cNvPr>
        <xdr:cNvSpPr txBox="1">
          <a:spLocks noChangeArrowheads="1"/>
        </xdr:cNvSpPr>
      </xdr:nvSpPr>
      <xdr:spPr>
        <a:xfrm>
          <a:off x="409575" y="3571875"/>
          <a:ext cx="1333500" cy="266700"/>
        </a:xfrm>
        <a:prstGeom prst="rect">
          <a:avLst/>
        </a:prstGeom>
        <a:noFill/>
        <a:ln w="9525" cmpd="sng">
          <a:noFill/>
        </a:ln>
      </xdr:spPr>
      <xdr:txBody>
        <a:bodyPr vertOverflow="clip" wrap="square"/>
        <a:p>
          <a:pPr algn="ctr">
            <a:defRPr/>
          </a:pPr>
          <a:r>
            <a:rPr lang="en-US" cap="none" sz="1200" b="0" i="0" u="none" baseline="0">
              <a:solidFill>
                <a:srgbClr val="FFFFFF"/>
              </a:solidFill>
            </a:rPr>
            <a:t>References</a:t>
          </a:r>
        </a:p>
      </xdr:txBody>
    </xdr:sp>
    <xdr:clientData/>
  </xdr:twoCellAnchor>
  <xdr:twoCellAnchor>
    <xdr:from>
      <xdr:col>1</xdr:col>
      <xdr:colOff>19050</xdr:colOff>
      <xdr:row>10</xdr:row>
      <xdr:rowOff>38100</xdr:rowOff>
    </xdr:from>
    <xdr:to>
      <xdr:col>1</xdr:col>
      <xdr:colOff>990600</xdr:colOff>
      <xdr:row>10</xdr:row>
      <xdr:rowOff>419100</xdr:rowOff>
    </xdr:to>
    <xdr:sp>
      <xdr:nvSpPr>
        <xdr:cNvPr id="13" name="Rounded Rectangle 20"/>
        <xdr:cNvSpPr>
          <a:spLocks/>
        </xdr:cNvSpPr>
      </xdr:nvSpPr>
      <xdr:spPr>
        <a:xfrm>
          <a:off x="695325" y="4076700"/>
          <a:ext cx="962025" cy="381000"/>
        </a:xfrm>
        <a:prstGeom prst="roundRect">
          <a:avLst/>
        </a:prstGeom>
        <a:solidFill>
          <a:srgbClr val="10253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476250</xdr:colOff>
      <xdr:row>10</xdr:row>
      <xdr:rowOff>19050</xdr:rowOff>
    </xdr:from>
    <xdr:to>
      <xdr:col>1</xdr:col>
      <xdr:colOff>1066800</xdr:colOff>
      <xdr:row>10</xdr:row>
      <xdr:rowOff>381000</xdr:rowOff>
    </xdr:to>
    <xdr:sp>
      <xdr:nvSpPr>
        <xdr:cNvPr id="14" name="TextBox 15">
          <a:hlinkClick r:id="rId8"/>
        </xdr:cNvPr>
        <xdr:cNvSpPr txBox="1">
          <a:spLocks noChangeArrowheads="1"/>
        </xdr:cNvSpPr>
      </xdr:nvSpPr>
      <xdr:spPr>
        <a:xfrm>
          <a:off x="476250" y="4057650"/>
          <a:ext cx="1266825" cy="361950"/>
        </a:xfrm>
        <a:prstGeom prst="rect">
          <a:avLst/>
        </a:prstGeom>
        <a:noFill/>
        <a:ln w="9525" cmpd="sng">
          <a:noFill/>
        </a:ln>
      </xdr:spPr>
      <xdr:txBody>
        <a:bodyPr vertOverflow="clip" wrap="square"/>
        <a:p>
          <a:pPr algn="ctr">
            <a:defRPr/>
          </a:pPr>
          <a:r>
            <a:rPr lang="en-US" cap="none" sz="1200" b="0" i="0" u="none" baseline="0">
              <a:solidFill>
                <a:srgbClr val="FFFFFF"/>
              </a:solidFill>
            </a:rPr>
            <a:t>Process Flow</a:t>
          </a:r>
        </a:p>
      </xdr:txBody>
    </xdr:sp>
    <xdr:clientData/>
  </xdr:twoCellAnchor>
  <xdr:twoCellAnchor>
    <xdr:from>
      <xdr:col>4</xdr:col>
      <xdr:colOff>85725</xdr:colOff>
      <xdr:row>10</xdr:row>
      <xdr:rowOff>342900</xdr:rowOff>
    </xdr:from>
    <xdr:to>
      <xdr:col>4</xdr:col>
      <xdr:colOff>561975</xdr:colOff>
      <xdr:row>10</xdr:row>
      <xdr:rowOff>342900</xdr:rowOff>
    </xdr:to>
    <xdr:sp>
      <xdr:nvSpPr>
        <xdr:cNvPr id="15" name="Straight Arrow Connector 44"/>
        <xdr:cNvSpPr>
          <a:spLocks/>
        </xdr:cNvSpPr>
      </xdr:nvSpPr>
      <xdr:spPr>
        <a:xfrm>
          <a:off x="2724150" y="4381500"/>
          <a:ext cx="476250" cy="0"/>
        </a:xfrm>
        <a:prstGeom prst="straightConnector1">
          <a:avLst/>
        </a:prstGeom>
        <a:noFill/>
        <a:ln w="349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66675</xdr:colOff>
      <xdr:row>10</xdr:row>
      <xdr:rowOff>333375</xdr:rowOff>
    </xdr:from>
    <xdr:to>
      <xdr:col>6</xdr:col>
      <xdr:colOff>542925</xdr:colOff>
      <xdr:row>10</xdr:row>
      <xdr:rowOff>333375</xdr:rowOff>
    </xdr:to>
    <xdr:sp>
      <xdr:nvSpPr>
        <xdr:cNvPr id="16" name="Straight Arrow Connector 45"/>
        <xdr:cNvSpPr>
          <a:spLocks/>
        </xdr:cNvSpPr>
      </xdr:nvSpPr>
      <xdr:spPr>
        <a:xfrm>
          <a:off x="4152900" y="4371975"/>
          <a:ext cx="476250" cy="0"/>
        </a:xfrm>
        <a:prstGeom prst="straightConnector1">
          <a:avLst/>
        </a:prstGeom>
        <a:noFill/>
        <a:ln w="349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314325</xdr:colOff>
      <xdr:row>11</xdr:row>
      <xdr:rowOff>19050</xdr:rowOff>
    </xdr:from>
    <xdr:to>
      <xdr:col>11</xdr:col>
      <xdr:colOff>323850</xdr:colOff>
      <xdr:row>12</xdr:row>
      <xdr:rowOff>0</xdr:rowOff>
    </xdr:to>
    <xdr:sp>
      <xdr:nvSpPr>
        <xdr:cNvPr id="17" name="Straight Arrow Connector 46"/>
        <xdr:cNvSpPr>
          <a:spLocks/>
        </xdr:cNvSpPr>
      </xdr:nvSpPr>
      <xdr:spPr>
        <a:xfrm rot="5400000">
          <a:off x="8391525" y="4867275"/>
          <a:ext cx="9525" cy="476250"/>
        </a:xfrm>
        <a:prstGeom prst="straightConnector1">
          <a:avLst/>
        </a:prstGeom>
        <a:noFill/>
        <a:ln w="349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9</xdr:row>
      <xdr:rowOff>190500</xdr:rowOff>
    </xdr:from>
    <xdr:to>
      <xdr:col>8</xdr:col>
      <xdr:colOff>581025</xdr:colOff>
      <xdr:row>9</xdr:row>
      <xdr:rowOff>438150</xdr:rowOff>
    </xdr:to>
    <xdr:sp>
      <xdr:nvSpPr>
        <xdr:cNvPr id="18" name="Elbow Connector 47"/>
        <xdr:cNvSpPr>
          <a:spLocks/>
        </xdr:cNvSpPr>
      </xdr:nvSpPr>
      <xdr:spPr>
        <a:xfrm flipV="1">
          <a:off x="5648325" y="3733800"/>
          <a:ext cx="581025" cy="247650"/>
        </a:xfrm>
        <a:prstGeom prst="bentConnector3">
          <a:avLst>
            <a:gd name="adj" fmla="val 1111"/>
          </a:avLst>
        </a:prstGeom>
        <a:noFill/>
        <a:ln w="349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11</xdr:row>
      <xdr:rowOff>28575</xdr:rowOff>
    </xdr:from>
    <xdr:to>
      <xdr:col>8</xdr:col>
      <xdr:colOff>561975</xdr:colOff>
      <xdr:row>11</xdr:row>
      <xdr:rowOff>257175</xdr:rowOff>
    </xdr:to>
    <xdr:sp>
      <xdr:nvSpPr>
        <xdr:cNvPr id="19" name="Elbow Connector 48"/>
        <xdr:cNvSpPr>
          <a:spLocks/>
        </xdr:cNvSpPr>
      </xdr:nvSpPr>
      <xdr:spPr>
        <a:xfrm>
          <a:off x="5648325" y="4876800"/>
          <a:ext cx="561975" cy="228600"/>
        </a:xfrm>
        <a:prstGeom prst="bentConnector3">
          <a:avLst>
            <a:gd name="adj" fmla="val -2324"/>
          </a:avLst>
        </a:prstGeom>
        <a:noFill/>
        <a:ln w="349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57150</xdr:colOff>
      <xdr:row>9</xdr:row>
      <xdr:rowOff>200025</xdr:rowOff>
    </xdr:from>
    <xdr:to>
      <xdr:col>11</xdr:col>
      <xdr:colOff>276225</xdr:colOff>
      <xdr:row>9</xdr:row>
      <xdr:rowOff>466725</xdr:rowOff>
    </xdr:to>
    <xdr:sp>
      <xdr:nvSpPr>
        <xdr:cNvPr id="20" name="Elbow Connector 49"/>
        <xdr:cNvSpPr>
          <a:spLocks/>
        </xdr:cNvSpPr>
      </xdr:nvSpPr>
      <xdr:spPr>
        <a:xfrm rot="16200000" flipH="1">
          <a:off x="7524750" y="3743325"/>
          <a:ext cx="828675" cy="266700"/>
        </a:xfrm>
        <a:prstGeom prst="bentConnector3">
          <a:avLst>
            <a:gd name="adj" fmla="val 2000"/>
          </a:avLst>
        </a:prstGeom>
        <a:noFill/>
        <a:ln w="349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447675</xdr:colOff>
      <xdr:row>9</xdr:row>
      <xdr:rowOff>9525</xdr:rowOff>
    </xdr:from>
    <xdr:to>
      <xdr:col>7</xdr:col>
      <xdr:colOff>447675</xdr:colOff>
      <xdr:row>9</xdr:row>
      <xdr:rowOff>466725</xdr:rowOff>
    </xdr:to>
    <xdr:sp>
      <xdr:nvSpPr>
        <xdr:cNvPr id="21" name="Straight Arrow Connector 50"/>
        <xdr:cNvSpPr>
          <a:spLocks/>
        </xdr:cNvSpPr>
      </xdr:nvSpPr>
      <xdr:spPr>
        <a:xfrm rot="16200000">
          <a:off x="5143500" y="3552825"/>
          <a:ext cx="0" cy="457200"/>
        </a:xfrm>
        <a:prstGeom prst="straightConnector1">
          <a:avLst/>
        </a:prstGeom>
        <a:noFill/>
        <a:ln w="349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76200</xdr:colOff>
      <xdr:row>15</xdr:row>
      <xdr:rowOff>152400</xdr:rowOff>
    </xdr:from>
    <xdr:to>
      <xdr:col>4</xdr:col>
      <xdr:colOff>542925</xdr:colOff>
      <xdr:row>15</xdr:row>
      <xdr:rowOff>152400</xdr:rowOff>
    </xdr:to>
    <xdr:sp>
      <xdr:nvSpPr>
        <xdr:cNvPr id="22" name="Straight Arrow Connector 51"/>
        <xdr:cNvSpPr>
          <a:spLocks/>
        </xdr:cNvSpPr>
      </xdr:nvSpPr>
      <xdr:spPr>
        <a:xfrm>
          <a:off x="2714625" y="6381750"/>
          <a:ext cx="466725" cy="0"/>
        </a:xfrm>
        <a:prstGeom prst="straightConnector1">
          <a:avLst/>
        </a:prstGeom>
        <a:noFill/>
        <a:ln w="349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257175</xdr:colOff>
      <xdr:row>15</xdr:row>
      <xdr:rowOff>47625</xdr:rowOff>
    </xdr:from>
    <xdr:to>
      <xdr:col>7</xdr:col>
      <xdr:colOff>257175</xdr:colOff>
      <xdr:row>16</xdr:row>
      <xdr:rowOff>9525</xdr:rowOff>
    </xdr:to>
    <xdr:sp>
      <xdr:nvSpPr>
        <xdr:cNvPr id="23" name="Straight Arrow Connector 52"/>
        <xdr:cNvSpPr>
          <a:spLocks/>
        </xdr:cNvSpPr>
      </xdr:nvSpPr>
      <xdr:spPr>
        <a:xfrm rot="16200000">
          <a:off x="4953000" y="6276975"/>
          <a:ext cx="0" cy="457200"/>
        </a:xfrm>
        <a:prstGeom prst="straightConnector1">
          <a:avLst/>
        </a:prstGeom>
        <a:noFill/>
        <a:ln w="349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638175</xdr:colOff>
      <xdr:row>10</xdr:row>
      <xdr:rowOff>19050</xdr:rowOff>
    </xdr:from>
    <xdr:to>
      <xdr:col>9</xdr:col>
      <xdr:colOff>638175</xdr:colOff>
      <xdr:row>10</xdr:row>
      <xdr:rowOff>752475</xdr:rowOff>
    </xdr:to>
    <xdr:sp>
      <xdr:nvSpPr>
        <xdr:cNvPr id="24" name="Straight Arrow Connector 53"/>
        <xdr:cNvSpPr>
          <a:spLocks/>
        </xdr:cNvSpPr>
      </xdr:nvSpPr>
      <xdr:spPr>
        <a:xfrm rot="16200000" flipV="1">
          <a:off x="6896100" y="4057650"/>
          <a:ext cx="0" cy="733425"/>
        </a:xfrm>
        <a:prstGeom prst="straightConnector1">
          <a:avLst/>
        </a:prstGeom>
        <a:noFill/>
        <a:ln w="349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409575</xdr:colOff>
      <xdr:row>9</xdr:row>
      <xdr:rowOff>0</xdr:rowOff>
    </xdr:from>
    <xdr:to>
      <xdr:col>5</xdr:col>
      <xdr:colOff>409575</xdr:colOff>
      <xdr:row>9</xdr:row>
      <xdr:rowOff>457200</xdr:rowOff>
    </xdr:to>
    <xdr:sp>
      <xdr:nvSpPr>
        <xdr:cNvPr id="25" name="Straight Arrow Connector 54"/>
        <xdr:cNvSpPr>
          <a:spLocks/>
        </xdr:cNvSpPr>
      </xdr:nvSpPr>
      <xdr:spPr>
        <a:xfrm rot="16200000">
          <a:off x="3657600" y="3543300"/>
          <a:ext cx="0" cy="457200"/>
        </a:xfrm>
        <a:prstGeom prst="straightConnector1">
          <a:avLst/>
        </a:prstGeom>
        <a:noFill/>
        <a:ln w="349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66675</xdr:colOff>
      <xdr:row>12</xdr:row>
      <xdr:rowOff>228600</xdr:rowOff>
    </xdr:from>
    <xdr:to>
      <xdr:col>12</xdr:col>
      <xdr:colOff>542925</xdr:colOff>
      <xdr:row>12</xdr:row>
      <xdr:rowOff>228600</xdr:rowOff>
    </xdr:to>
    <xdr:sp>
      <xdr:nvSpPr>
        <xdr:cNvPr id="26" name="Straight Arrow Connector 55"/>
        <xdr:cNvSpPr>
          <a:spLocks/>
        </xdr:cNvSpPr>
      </xdr:nvSpPr>
      <xdr:spPr>
        <a:xfrm>
          <a:off x="9010650" y="5572125"/>
          <a:ext cx="476250" cy="0"/>
        </a:xfrm>
        <a:prstGeom prst="straightConnector1">
          <a:avLst/>
        </a:prstGeom>
        <a:noFill/>
        <a:ln w="349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xdr:col>
      <xdr:colOff>0</xdr:colOff>
      <xdr:row>0</xdr:row>
      <xdr:rowOff>0</xdr:rowOff>
    </xdr:from>
    <xdr:to>
      <xdr:col>6</xdr:col>
      <xdr:colOff>295275</xdr:colOff>
      <xdr:row>1</xdr:row>
      <xdr:rowOff>66675</xdr:rowOff>
    </xdr:to>
    <xdr:pic>
      <xdr:nvPicPr>
        <xdr:cNvPr id="27" name="Picture 14" descr="ChemTRAC final logo.wmf"/>
        <xdr:cNvPicPr preferRelativeResize="1">
          <a:picLocks noChangeAspect="1"/>
        </xdr:cNvPicPr>
      </xdr:nvPicPr>
      <xdr:blipFill>
        <a:blip r:embed="rId9"/>
        <a:stretch>
          <a:fillRect/>
        </a:stretch>
      </xdr:blipFill>
      <xdr:spPr>
        <a:xfrm>
          <a:off x="1885950" y="0"/>
          <a:ext cx="2495550" cy="561975"/>
        </a:xfrm>
        <a:prstGeom prst="rect">
          <a:avLst/>
        </a:prstGeom>
        <a:noFill/>
        <a:ln w="9525" cmpd="sng">
          <a:noFill/>
        </a:ln>
      </xdr:spPr>
    </xdr:pic>
    <xdr:clientData/>
  </xdr:twoCellAnchor>
  <xdr:twoCellAnchor>
    <xdr:from>
      <xdr:col>0</xdr:col>
      <xdr:colOff>0</xdr:colOff>
      <xdr:row>9</xdr:row>
      <xdr:rowOff>390525</xdr:rowOff>
    </xdr:from>
    <xdr:to>
      <xdr:col>0</xdr:col>
      <xdr:colOff>676275</xdr:colOff>
      <xdr:row>10</xdr:row>
      <xdr:rowOff>647700</xdr:rowOff>
    </xdr:to>
    <xdr:grpSp>
      <xdr:nvGrpSpPr>
        <xdr:cNvPr id="28" name="Group 182"/>
        <xdr:cNvGrpSpPr>
          <a:grpSpLocks/>
        </xdr:cNvGrpSpPr>
      </xdr:nvGrpSpPr>
      <xdr:grpSpPr>
        <a:xfrm>
          <a:off x="0" y="3933825"/>
          <a:ext cx="676275" cy="752475"/>
          <a:chOff x="2" y="119"/>
          <a:chExt cx="45" cy="53"/>
        </a:xfrm>
        <a:solidFill>
          <a:srgbClr val="FFFFFF"/>
        </a:solidFill>
      </xdr:grpSpPr>
      <xdr:sp>
        <xdr:nvSpPr>
          <xdr:cNvPr id="29" name="AutoShape 183"/>
          <xdr:cNvSpPr>
            <a:spLocks/>
          </xdr:cNvSpPr>
        </xdr:nvSpPr>
        <xdr:spPr>
          <a:xfrm>
            <a:off x="2" y="119"/>
            <a:ext cx="45" cy="53"/>
          </a:xfrm>
          <a:prstGeom prst="rightArrow">
            <a:avLst>
              <a:gd name="adj1" fmla="val 4347"/>
              <a:gd name="adj2" fmla="val -25472"/>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Text Box 184"/>
          <xdr:cNvSpPr txBox="1">
            <a:spLocks noChangeArrowheads="1"/>
          </xdr:cNvSpPr>
        </xdr:nvSpPr>
        <xdr:spPr>
          <a:xfrm>
            <a:off x="6" y="137"/>
            <a:ext cx="41" cy="17"/>
          </a:xfrm>
          <a:prstGeom prst="rect">
            <a:avLst/>
          </a:prstGeom>
          <a:noFill/>
          <a:ln w="9525" cmpd="sng">
            <a:noFill/>
          </a:ln>
        </xdr:spPr>
        <xdr:txBody>
          <a:bodyPr vertOverflow="clip" wrap="square" lIns="27432" tIns="18288" rIns="0" bIns="0" anchor="ctr"/>
          <a:p>
            <a:pPr algn="l">
              <a:defRPr/>
            </a:pPr>
            <a:r>
              <a:rPr lang="en-US" cap="none" sz="700" b="1" i="0" u="none" baseline="0">
                <a:solidFill>
                  <a:srgbClr val="000000"/>
                </a:solidFill>
              </a:rPr>
              <a:t>You are here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oronto.ca/chemtrac/"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pa.gov/ttn/chief/ap42/ch01/final/c01s04.pdf" TargetMode="External" /><Relationship Id="rId2" Type="http://schemas.openxmlformats.org/officeDocument/2006/relationships/hyperlink" Target="http://www.ene.gov.on.ca/envision/gp/3614e03.pdf" TargetMode="External" /><Relationship Id="rId3" Type="http://schemas.openxmlformats.org/officeDocument/2006/relationships/hyperlink" Target="http://www.toronto.ca/legdocs/municode/1184_423.pdf" TargetMode="External" /><Relationship Id="rId4"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3" tint="0.7999799847602844"/>
    <pageSetUpPr fitToPage="1"/>
  </sheetPr>
  <dimension ref="A1:H26"/>
  <sheetViews>
    <sheetView tabSelected="1" zoomScalePageLayoutView="0" workbookViewId="0" topLeftCell="A1">
      <selection activeCell="A1" sqref="A1"/>
    </sheetView>
  </sheetViews>
  <sheetFormatPr defaultColWidth="9.140625" defaultRowHeight="12.75"/>
  <cols>
    <col min="1" max="1" width="9.7109375" style="226" customWidth="1"/>
    <col min="2" max="2" width="18.28125" style="102" customWidth="1"/>
    <col min="3" max="3" width="21.140625" style="102" bestFit="1" customWidth="1"/>
    <col min="4" max="4" width="85.00390625" style="102" customWidth="1"/>
    <col min="5" max="16384" width="9.140625" style="102" customWidth="1"/>
  </cols>
  <sheetData>
    <row r="1" spans="3:4" ht="48.75" customHeight="1">
      <c r="C1" s="100"/>
      <c r="D1" s="101"/>
    </row>
    <row r="2" spans="2:4" ht="15.75" customHeight="1" thickBot="1">
      <c r="B2" s="234"/>
      <c r="C2" s="233" t="s">
        <v>225</v>
      </c>
      <c r="D2" s="233"/>
    </row>
    <row r="3" spans="2:4" ht="19.5" customHeight="1" thickBot="1">
      <c r="B3" s="235"/>
      <c r="C3" s="357" t="s">
        <v>172</v>
      </c>
      <c r="D3" s="357"/>
    </row>
    <row r="4" spans="3:8" ht="33.75" customHeight="1" thickBot="1">
      <c r="C4" s="358" t="s">
        <v>257</v>
      </c>
      <c r="D4" s="358"/>
      <c r="E4" s="358"/>
      <c r="F4" s="358"/>
      <c r="G4" s="358"/>
      <c r="H4" s="358"/>
    </row>
    <row r="5" spans="1:4" s="133" customFormat="1" ht="47.25" customHeight="1">
      <c r="A5" s="227"/>
      <c r="C5" s="352" t="s">
        <v>247</v>
      </c>
      <c r="D5" s="353"/>
    </row>
    <row r="6" spans="1:4" s="101" customFormat="1" ht="12" customHeight="1" thickBot="1">
      <c r="A6" s="228"/>
      <c r="C6" s="103"/>
      <c r="D6" s="104"/>
    </row>
    <row r="7" spans="1:4" s="133" customFormat="1" ht="15.75" thickBot="1">
      <c r="A7" s="227"/>
      <c r="C7" s="134"/>
      <c r="D7" s="134"/>
    </row>
    <row r="8" spans="1:4" s="101" customFormat="1" ht="15">
      <c r="A8" s="228"/>
      <c r="C8" s="354" t="s">
        <v>149</v>
      </c>
      <c r="D8" s="120" t="s">
        <v>214</v>
      </c>
    </row>
    <row r="9" spans="1:4" s="101" customFormat="1" ht="15">
      <c r="A9" s="228"/>
      <c r="C9" s="355"/>
      <c r="D9" s="135" t="s">
        <v>215</v>
      </c>
    </row>
    <row r="10" spans="1:4" s="101" customFormat="1" ht="15.75" thickBot="1">
      <c r="A10" s="228"/>
      <c r="C10" s="136"/>
      <c r="D10" s="135" t="s">
        <v>224</v>
      </c>
    </row>
    <row r="11" spans="1:4" s="101" customFormat="1" ht="15">
      <c r="A11" s="228"/>
      <c r="C11" s="247" t="s">
        <v>203</v>
      </c>
      <c r="D11" s="263" t="s">
        <v>204</v>
      </c>
    </row>
    <row r="12" spans="3:4" ht="15">
      <c r="C12" s="356"/>
      <c r="D12" s="8" t="s">
        <v>196</v>
      </c>
    </row>
    <row r="13" spans="3:4" ht="15">
      <c r="C13" s="356"/>
      <c r="D13" s="8" t="s">
        <v>197</v>
      </c>
    </row>
    <row r="14" spans="3:4" ht="30.75">
      <c r="C14" s="248"/>
      <c r="D14" s="138" t="s">
        <v>223</v>
      </c>
    </row>
    <row r="15" spans="3:4" ht="15">
      <c r="C15" s="248"/>
      <c r="D15" s="264" t="s">
        <v>205</v>
      </c>
    </row>
    <row r="16" spans="3:4" ht="15">
      <c r="C16" s="248"/>
      <c r="D16" s="250" t="s">
        <v>206</v>
      </c>
    </row>
    <row r="17" spans="3:4" ht="15.75" thickBot="1">
      <c r="C17" s="137"/>
      <c r="D17" s="139" t="s">
        <v>216</v>
      </c>
    </row>
    <row r="18" spans="3:4" ht="31.5" thickBot="1">
      <c r="C18" s="140" t="s">
        <v>150</v>
      </c>
      <c r="D18" s="139" t="s">
        <v>240</v>
      </c>
    </row>
    <row r="19" spans="3:4" ht="48" customHeight="1" thickBot="1">
      <c r="C19" s="267" t="s">
        <v>151</v>
      </c>
      <c r="D19" s="268" t="s">
        <v>241</v>
      </c>
    </row>
    <row r="20" spans="1:4" ht="48" customHeight="1" thickBot="1">
      <c r="A20" s="102"/>
      <c r="B20" s="249"/>
      <c r="C20" s="140" t="s">
        <v>246</v>
      </c>
      <c r="D20" s="236" t="s">
        <v>253</v>
      </c>
    </row>
    <row r="21" spans="3:4" ht="30.75">
      <c r="C21" s="328" t="s">
        <v>152</v>
      </c>
      <c r="D21" s="329" t="s">
        <v>248</v>
      </c>
    </row>
    <row r="22" spans="3:4" ht="15">
      <c r="C22" s="141"/>
      <c r="D22" s="8" t="s">
        <v>207</v>
      </c>
    </row>
    <row r="23" spans="3:4" ht="15">
      <c r="C23" s="141"/>
      <c r="D23" s="8" t="s">
        <v>208</v>
      </c>
    </row>
    <row r="24" spans="3:4" ht="15">
      <c r="C24" s="141"/>
      <c r="D24" s="142" t="s">
        <v>188</v>
      </c>
    </row>
    <row r="25" spans="3:4" ht="15">
      <c r="C25" s="141"/>
      <c r="D25" s="142" t="s">
        <v>189</v>
      </c>
    </row>
    <row r="26" spans="3:4" ht="15.75" thickBot="1">
      <c r="C26" s="143"/>
      <c r="D26" s="144" t="s">
        <v>198</v>
      </c>
    </row>
    <row r="29" ht="12.75"/>
    <row r="30" ht="12.75"/>
    <row r="31" ht="12.75"/>
  </sheetData>
  <sheetProtection sheet="1"/>
  <mergeCells count="5">
    <mergeCell ref="C5:D5"/>
    <mergeCell ref="C8:C9"/>
    <mergeCell ref="C12:C13"/>
    <mergeCell ref="C3:D3"/>
    <mergeCell ref="C4:H4"/>
  </mergeCells>
  <hyperlinks>
    <hyperlink ref="D19" r:id="rId1" display="If your facility has other activities or sources that use or release reportable chemicals, then you need to calculate the amounts of chemicals for these activities as well. Please go to  the ChemTRAC website for other calculators and more information."/>
  </hyperlinks>
  <printOptions/>
  <pageMargins left="0.7" right="0.7" top="0.75" bottom="0.75" header="0.3" footer="0.3"/>
  <pageSetup fitToHeight="1" fitToWidth="1" horizontalDpi="600" verticalDpi="600" orientation="portrait" scale="58" r:id="rId3"/>
  <drawing r:id="rId2"/>
</worksheet>
</file>

<file path=xl/worksheets/sheet2.xml><?xml version="1.0" encoding="utf-8"?>
<worksheet xmlns="http://schemas.openxmlformats.org/spreadsheetml/2006/main" xmlns:r="http://schemas.openxmlformats.org/officeDocument/2006/relationships">
  <sheetPr>
    <tabColor theme="3" tint="0.5999900102615356"/>
  </sheetPr>
  <dimension ref="A1:AB52"/>
  <sheetViews>
    <sheetView showGridLines="0" zoomScalePageLayoutView="0" workbookViewId="0" topLeftCell="A1">
      <selection activeCell="A1" sqref="A1"/>
    </sheetView>
  </sheetViews>
  <sheetFormatPr defaultColWidth="9.140625" defaultRowHeight="12.75"/>
  <cols>
    <col min="1" max="1" width="9.140625" style="230" customWidth="1"/>
    <col min="2" max="2" width="18.140625" style="2" customWidth="1"/>
    <col min="3" max="3" width="3.8515625" style="2" customWidth="1"/>
    <col min="4" max="4" width="42.8515625" style="2" customWidth="1"/>
    <col min="5" max="5" width="15.8515625" style="2" customWidth="1"/>
    <col min="6" max="6" width="15.28125" style="2" customWidth="1"/>
    <col min="7" max="7" width="12.00390625" style="2" customWidth="1"/>
    <col min="8" max="8" width="10.8515625" style="2" customWidth="1"/>
    <col min="9" max="9" width="8.421875" style="2" customWidth="1"/>
    <col min="10" max="10" width="8.28125" style="2" customWidth="1"/>
    <col min="11" max="11" width="2.7109375" style="2" customWidth="1"/>
    <col min="12" max="16384" width="9.140625" style="2" customWidth="1"/>
  </cols>
  <sheetData>
    <row r="1" spans="1:7" s="107" customFormat="1" ht="47.25" customHeight="1">
      <c r="A1" s="229"/>
      <c r="C1" s="105"/>
      <c r="D1" s="83"/>
      <c r="E1" s="106"/>
      <c r="F1" s="83"/>
      <c r="G1" s="83"/>
    </row>
    <row r="2" spans="1:7" s="107" customFormat="1" ht="21" customHeight="1">
      <c r="A2" s="229"/>
      <c r="C2" s="359" t="s">
        <v>264</v>
      </c>
      <c r="D2" s="359"/>
      <c r="E2" s="106"/>
      <c r="F2" s="83"/>
      <c r="G2" s="83"/>
    </row>
    <row r="3" spans="3:8" ht="29.25" customHeight="1" thickBot="1">
      <c r="C3" s="358" t="s">
        <v>257</v>
      </c>
      <c r="D3" s="358"/>
      <c r="E3" s="358"/>
      <c r="F3" s="358"/>
      <c r="G3" s="358"/>
      <c r="H3" s="358"/>
    </row>
    <row r="4" spans="1:24" s="132" customFormat="1" ht="46.5" customHeight="1">
      <c r="A4" s="231"/>
      <c r="B4" s="2"/>
      <c r="C4" s="376" t="s">
        <v>242</v>
      </c>
      <c r="D4" s="377"/>
      <c r="E4" s="377"/>
      <c r="F4" s="377"/>
      <c r="G4" s="378"/>
      <c r="H4" s="2"/>
      <c r="I4" s="2"/>
      <c r="J4" s="2"/>
      <c r="K4" s="2"/>
      <c r="L4" s="2"/>
      <c r="M4" s="2"/>
      <c r="N4" s="2"/>
      <c r="O4" s="2"/>
      <c r="P4" s="2"/>
      <c r="Q4" s="2"/>
      <c r="R4" s="2"/>
      <c r="S4" s="2"/>
      <c r="T4" s="2"/>
      <c r="U4" s="2"/>
      <c r="V4" s="2"/>
      <c r="W4" s="2"/>
      <c r="X4" s="2"/>
    </row>
    <row r="5" spans="1:24" s="132" customFormat="1" ht="35.25" customHeight="1">
      <c r="A5" s="231"/>
      <c r="B5" s="2"/>
      <c r="C5" s="379" t="s">
        <v>249</v>
      </c>
      <c r="D5" s="380"/>
      <c r="E5" s="380"/>
      <c r="F5" s="380"/>
      <c r="G5" s="381"/>
      <c r="H5" s="2"/>
      <c r="I5" s="2"/>
      <c r="J5" s="2"/>
      <c r="K5" s="2"/>
      <c r="L5" s="2"/>
      <c r="M5" s="2"/>
      <c r="N5" s="2"/>
      <c r="O5" s="2"/>
      <c r="P5" s="2"/>
      <c r="Q5" s="2"/>
      <c r="R5" s="2"/>
      <c r="S5" s="2"/>
      <c r="T5" s="2"/>
      <c r="U5" s="2"/>
      <c r="V5" s="2"/>
      <c r="W5" s="2"/>
      <c r="X5" s="2"/>
    </row>
    <row r="6" spans="1:24" s="132" customFormat="1" ht="45.75" customHeight="1">
      <c r="A6" s="231"/>
      <c r="B6" s="2"/>
      <c r="C6" s="382" t="s">
        <v>250</v>
      </c>
      <c r="D6" s="383"/>
      <c r="E6" s="383"/>
      <c r="F6" s="383"/>
      <c r="G6" s="384"/>
      <c r="H6" s="2"/>
      <c r="I6" s="2"/>
      <c r="J6" s="2"/>
      <c r="K6" s="2"/>
      <c r="L6" s="2"/>
      <c r="M6" s="2"/>
      <c r="N6" s="2"/>
      <c r="O6" s="2"/>
      <c r="P6" s="2"/>
      <c r="Q6" s="2"/>
      <c r="R6" s="2"/>
      <c r="S6" s="2"/>
      <c r="T6" s="2"/>
      <c r="U6" s="2"/>
      <c r="V6" s="2"/>
      <c r="W6" s="2"/>
      <c r="X6" s="2"/>
    </row>
    <row r="7" spans="1:24" s="132" customFormat="1" ht="17.25" customHeight="1" thickBot="1">
      <c r="A7" s="231"/>
      <c r="B7" s="2"/>
      <c r="C7" s="385" t="s">
        <v>251</v>
      </c>
      <c r="D7" s="386"/>
      <c r="E7" s="386"/>
      <c r="F7" s="386"/>
      <c r="G7" s="387"/>
      <c r="H7" s="330"/>
      <c r="I7" s="2"/>
      <c r="J7" s="2"/>
      <c r="K7" s="2"/>
      <c r="L7" s="2"/>
      <c r="M7" s="2"/>
      <c r="N7" s="2"/>
      <c r="O7" s="2"/>
      <c r="P7" s="2"/>
      <c r="Q7" s="2"/>
      <c r="R7" s="2"/>
      <c r="S7" s="2"/>
      <c r="T7" s="2"/>
      <c r="U7" s="2"/>
      <c r="V7" s="2"/>
      <c r="W7" s="2"/>
      <c r="X7" s="2"/>
    </row>
    <row r="8" spans="1:28" s="132" customFormat="1" ht="15">
      <c r="A8" s="231"/>
      <c r="B8" s="2"/>
      <c r="C8" s="325"/>
      <c r="D8" s="324"/>
      <c r="E8" s="324"/>
      <c r="F8" s="324"/>
      <c r="G8" s="324"/>
      <c r="H8" s="324"/>
      <c r="I8" s="324"/>
      <c r="J8" s="324"/>
      <c r="K8" s="324"/>
      <c r="L8" s="2"/>
      <c r="M8" s="2"/>
      <c r="N8" s="2"/>
      <c r="O8" s="2"/>
      <c r="P8" s="2"/>
      <c r="Q8" s="2"/>
      <c r="R8" s="2"/>
      <c r="S8" s="2"/>
      <c r="T8" s="2"/>
      <c r="U8" s="2"/>
      <c r="V8" s="2"/>
      <c r="W8" s="2"/>
      <c r="X8" s="2"/>
      <c r="Y8" s="2"/>
      <c r="Z8" s="2"/>
      <c r="AA8" s="2"/>
      <c r="AB8" s="2"/>
    </row>
    <row r="9" spans="3:4" ht="18" thickBot="1">
      <c r="C9" s="242" t="s">
        <v>265</v>
      </c>
      <c r="D9" s="131"/>
    </row>
    <row r="10" spans="3:11" ht="15.75" thickBot="1">
      <c r="C10" s="4"/>
      <c r="D10" s="113"/>
      <c r="E10" s="5"/>
      <c r="F10" s="5"/>
      <c r="G10" s="5"/>
      <c r="H10" s="5"/>
      <c r="I10" s="5"/>
      <c r="J10" s="5"/>
      <c r="K10" s="6"/>
    </row>
    <row r="11" spans="3:11" ht="19.5" customHeight="1">
      <c r="C11" s="7"/>
      <c r="D11" s="165" t="s">
        <v>173</v>
      </c>
      <c r="E11" s="166"/>
      <c r="F11" s="167"/>
      <c r="G11" s="163"/>
      <c r="H11" s="163"/>
      <c r="I11" s="163"/>
      <c r="J11" s="163"/>
      <c r="K11" s="8"/>
    </row>
    <row r="12" spans="3:11" ht="19.5" customHeight="1">
      <c r="C12" s="7"/>
      <c r="D12" s="22" t="s">
        <v>112</v>
      </c>
      <c r="E12" s="164"/>
      <c r="F12" s="23"/>
      <c r="G12" s="163"/>
      <c r="H12" s="163"/>
      <c r="I12" s="163"/>
      <c r="J12" s="163"/>
      <c r="K12" s="8"/>
    </row>
    <row r="13" spans="3:11" ht="33.75" customHeight="1">
      <c r="C13" s="7"/>
      <c r="D13" s="14"/>
      <c r="E13" s="15"/>
      <c r="F13" s="16"/>
      <c r="G13" s="163"/>
      <c r="H13" s="163"/>
      <c r="I13" s="163"/>
      <c r="J13" s="163"/>
      <c r="K13" s="8"/>
    </row>
    <row r="14" spans="3:11" ht="19.5" customHeight="1">
      <c r="C14" s="7"/>
      <c r="D14" s="370" t="s">
        <v>199</v>
      </c>
      <c r="E14" s="371"/>
      <c r="F14" s="372"/>
      <c r="G14" s="163"/>
      <c r="H14" s="163"/>
      <c r="I14" s="163"/>
      <c r="J14" s="163"/>
      <c r="K14" s="8"/>
    </row>
    <row r="15" spans="3:11" ht="19.5" customHeight="1">
      <c r="C15" s="7"/>
      <c r="D15" s="237" t="s">
        <v>200</v>
      </c>
      <c r="E15" s="238"/>
      <c r="F15" s="239"/>
      <c r="G15" s="163"/>
      <c r="H15" s="163"/>
      <c r="I15" s="163"/>
      <c r="J15" s="163"/>
      <c r="K15" s="8"/>
    </row>
    <row r="16" spans="3:11" ht="19.5" customHeight="1">
      <c r="C16" s="7"/>
      <c r="D16" s="18" t="s">
        <v>120</v>
      </c>
      <c r="E16" s="327"/>
      <c r="F16" s="21"/>
      <c r="G16" s="163"/>
      <c r="H16" s="163"/>
      <c r="I16" s="163"/>
      <c r="J16" s="163"/>
      <c r="K16" s="8"/>
    </row>
    <row r="17" spans="3:11" ht="19.5" customHeight="1">
      <c r="C17" s="7"/>
      <c r="D17" s="373" t="s">
        <v>121</v>
      </c>
      <c r="E17" s="374"/>
      <c r="F17" s="375"/>
      <c r="G17" s="163"/>
      <c r="H17" s="163"/>
      <c r="I17" s="163"/>
      <c r="J17" s="163"/>
      <c r="K17" s="8"/>
    </row>
    <row r="18" spans="3:11" ht="19.5" customHeight="1">
      <c r="C18" s="7"/>
      <c r="D18" s="251" t="s">
        <v>218</v>
      </c>
      <c r="E18" s="240"/>
      <c r="F18" s="241"/>
      <c r="G18" s="163"/>
      <c r="H18" s="163"/>
      <c r="I18" s="163"/>
      <c r="J18" s="163"/>
      <c r="K18" s="8"/>
    </row>
    <row r="19" spans="3:11" ht="19.5" customHeight="1">
      <c r="C19" s="7"/>
      <c r="D19" s="22" t="s">
        <v>122</v>
      </c>
      <c r="E19" s="327"/>
      <c r="F19" s="23"/>
      <c r="G19" s="163"/>
      <c r="H19" s="163"/>
      <c r="I19" s="163"/>
      <c r="J19" s="163"/>
      <c r="K19" s="8"/>
    </row>
    <row r="20" spans="3:11" ht="19.5" customHeight="1">
      <c r="C20" s="7"/>
      <c r="D20" s="18" t="s">
        <v>123</v>
      </c>
      <c r="E20" s="331">
        <v>0</v>
      </c>
      <c r="F20" s="17" t="s">
        <v>124</v>
      </c>
      <c r="G20" s="163"/>
      <c r="H20" s="163"/>
      <c r="I20" s="163"/>
      <c r="J20" s="163"/>
      <c r="K20" s="8"/>
    </row>
    <row r="21" spans="3:11" ht="19.5" customHeight="1">
      <c r="C21" s="7"/>
      <c r="D21" s="14"/>
      <c r="E21" s="331">
        <v>0</v>
      </c>
      <c r="F21" s="17" t="s">
        <v>125</v>
      </c>
      <c r="G21" s="163"/>
      <c r="H21" s="163"/>
      <c r="I21" s="163"/>
      <c r="J21" s="163"/>
      <c r="K21" s="8"/>
    </row>
    <row r="22" spans="3:11" ht="19.5" customHeight="1" thickBot="1">
      <c r="C22" s="7"/>
      <c r="D22" s="19"/>
      <c r="E22" s="332">
        <v>0</v>
      </c>
      <c r="F22" s="20" t="s">
        <v>126</v>
      </c>
      <c r="G22" s="163"/>
      <c r="H22" s="163"/>
      <c r="I22" s="163"/>
      <c r="J22" s="163"/>
      <c r="K22" s="8"/>
    </row>
    <row r="23" spans="3:11" ht="19.5" customHeight="1" thickBot="1">
      <c r="C23" s="7"/>
      <c r="D23" s="163"/>
      <c r="E23" s="163"/>
      <c r="F23" s="163"/>
      <c r="G23" s="163"/>
      <c r="H23" s="163"/>
      <c r="I23" s="163"/>
      <c r="J23" s="163"/>
      <c r="K23" s="8"/>
    </row>
    <row r="24" spans="3:11" ht="19.5" customHeight="1">
      <c r="C24" s="7"/>
      <c r="D24" s="180" t="s">
        <v>174</v>
      </c>
      <c r="E24" s="12"/>
      <c r="F24" s="12"/>
      <c r="G24" s="12"/>
      <c r="H24" s="12"/>
      <c r="I24" s="12"/>
      <c r="J24" s="13"/>
      <c r="K24" s="8"/>
    </row>
    <row r="25" spans="3:11" ht="19.5" customHeight="1">
      <c r="C25" s="7"/>
      <c r="D25" s="366" t="s">
        <v>175</v>
      </c>
      <c r="E25" s="365" t="s">
        <v>176</v>
      </c>
      <c r="F25" s="365" t="s">
        <v>177</v>
      </c>
      <c r="G25" s="368" t="s">
        <v>220</v>
      </c>
      <c r="H25" s="363" t="s">
        <v>178</v>
      </c>
      <c r="I25" s="363"/>
      <c r="J25" s="364"/>
      <c r="K25" s="8"/>
    </row>
    <row r="26" spans="3:11" ht="28.5" customHeight="1">
      <c r="C26" s="7"/>
      <c r="D26" s="367"/>
      <c r="E26" s="363"/>
      <c r="F26" s="363"/>
      <c r="G26" s="369"/>
      <c r="H26" s="168" t="s">
        <v>254</v>
      </c>
      <c r="I26" s="168" t="s">
        <v>256</v>
      </c>
      <c r="J26" s="169" t="s">
        <v>255</v>
      </c>
      <c r="K26" s="8"/>
    </row>
    <row r="27" spans="3:11" ht="19.5" customHeight="1">
      <c r="C27" s="7"/>
      <c r="D27" s="177" t="s">
        <v>179</v>
      </c>
      <c r="E27" s="178">
        <v>1200</v>
      </c>
      <c r="F27" s="170"/>
      <c r="G27" s="203">
        <v>2</v>
      </c>
      <c r="H27" s="178">
        <v>16</v>
      </c>
      <c r="I27" s="178">
        <v>7</v>
      </c>
      <c r="J27" s="179">
        <v>52</v>
      </c>
      <c r="K27" s="8"/>
    </row>
    <row r="28" spans="3:11" ht="19.5" customHeight="1">
      <c r="C28" s="7"/>
      <c r="D28" s="270"/>
      <c r="E28" s="327"/>
      <c r="F28" s="269"/>
      <c r="G28" s="271"/>
      <c r="H28" s="271"/>
      <c r="I28" s="271"/>
      <c r="J28" s="272"/>
      <c r="K28" s="8"/>
    </row>
    <row r="29" spans="3:11" ht="19.5" customHeight="1">
      <c r="C29" s="7"/>
      <c r="D29" s="270"/>
      <c r="E29" s="327"/>
      <c r="F29" s="269"/>
      <c r="G29" s="271"/>
      <c r="H29" s="271"/>
      <c r="I29" s="271"/>
      <c r="J29" s="272"/>
      <c r="K29" s="8"/>
    </row>
    <row r="30" spans="3:11" ht="19.5" customHeight="1">
      <c r="C30" s="7"/>
      <c r="D30" s="270"/>
      <c r="E30" s="327"/>
      <c r="F30" s="269"/>
      <c r="G30" s="271"/>
      <c r="H30" s="271"/>
      <c r="I30" s="271"/>
      <c r="J30" s="272"/>
      <c r="K30" s="8"/>
    </row>
    <row r="31" spans="3:11" ht="19.5" customHeight="1">
      <c r="C31" s="7"/>
      <c r="D31" s="270"/>
      <c r="E31" s="327"/>
      <c r="F31" s="269"/>
      <c r="G31" s="271"/>
      <c r="H31" s="271"/>
      <c r="I31" s="271"/>
      <c r="J31" s="272"/>
      <c r="K31" s="8"/>
    </row>
    <row r="32" spans="3:11" ht="21" customHeight="1" thickBot="1">
      <c r="C32" s="7"/>
      <c r="D32" s="273"/>
      <c r="E32" s="327"/>
      <c r="F32" s="275"/>
      <c r="G32" s="274"/>
      <c r="H32" s="274"/>
      <c r="I32" s="274"/>
      <c r="J32" s="276"/>
      <c r="K32" s="8"/>
    </row>
    <row r="33" spans="3:11" ht="15.75" thickBot="1">
      <c r="C33" s="9"/>
      <c r="D33" s="10"/>
      <c r="E33" s="10"/>
      <c r="F33" s="10"/>
      <c r="G33" s="10"/>
      <c r="H33" s="10"/>
      <c r="I33" s="176"/>
      <c r="J33" s="176"/>
      <c r="K33" s="11"/>
    </row>
    <row r="34" ht="15.75" thickBot="1"/>
    <row r="35" spans="3:9" ht="18" thickBot="1">
      <c r="C35" s="294"/>
      <c r="D35" s="295" t="s">
        <v>217</v>
      </c>
      <c r="E35" s="296"/>
      <c r="F35" s="296"/>
      <c r="G35" s="296"/>
      <c r="H35" s="296"/>
      <c r="I35" s="297"/>
    </row>
    <row r="36" spans="3:9" ht="18" thickBot="1">
      <c r="C36" s="298"/>
      <c r="D36" s="287"/>
      <c r="E36" s="360" t="s">
        <v>226</v>
      </c>
      <c r="F36" s="361"/>
      <c r="G36" s="361"/>
      <c r="H36" s="362"/>
      <c r="I36" s="300"/>
    </row>
    <row r="37" spans="3:9" ht="34.5" customHeight="1" thickBot="1">
      <c r="C37" s="298"/>
      <c r="D37" s="307" t="s">
        <v>209</v>
      </c>
      <c r="E37" s="292" t="s">
        <v>227</v>
      </c>
      <c r="F37" s="292" t="s">
        <v>228</v>
      </c>
      <c r="G37" s="293" t="s">
        <v>229</v>
      </c>
      <c r="H37" s="293" t="s">
        <v>230</v>
      </c>
      <c r="I37" s="300"/>
    </row>
    <row r="38" spans="3:9" ht="15">
      <c r="C38" s="298"/>
      <c r="D38" s="288" t="s">
        <v>31</v>
      </c>
      <c r="E38" s="333">
        <f>'All Substances'!E8</f>
        <v>0</v>
      </c>
      <c r="F38" s="334">
        <v>0</v>
      </c>
      <c r="G38" s="334">
        <v>0</v>
      </c>
      <c r="H38" s="335">
        <f>'All Substances'!H8</f>
        <v>0</v>
      </c>
      <c r="I38" s="300"/>
    </row>
    <row r="39" spans="3:9" ht="15">
      <c r="C39" s="298"/>
      <c r="D39" s="289" t="s">
        <v>231</v>
      </c>
      <c r="E39" s="333">
        <f>'All Substances'!E9</f>
        <v>0</v>
      </c>
      <c r="F39" s="334">
        <v>0</v>
      </c>
      <c r="G39" s="334">
        <v>0</v>
      </c>
      <c r="H39" s="334">
        <f>'All Substances'!H9</f>
        <v>0</v>
      </c>
      <c r="I39" s="300"/>
    </row>
    <row r="40" spans="3:9" ht="15">
      <c r="C40" s="298"/>
      <c r="D40" s="289" t="s">
        <v>232</v>
      </c>
      <c r="E40" s="333">
        <f>'All Substances'!E10</f>
        <v>0</v>
      </c>
      <c r="F40" s="334">
        <v>0</v>
      </c>
      <c r="G40" s="334">
        <v>0</v>
      </c>
      <c r="H40" s="334">
        <f>'All Substances'!H10</f>
        <v>0</v>
      </c>
      <c r="I40" s="300"/>
    </row>
    <row r="41" spans="3:9" ht="15">
      <c r="C41" s="298"/>
      <c r="D41" s="289" t="s">
        <v>52</v>
      </c>
      <c r="E41" s="333">
        <f>'All Substances'!E11</f>
        <v>0</v>
      </c>
      <c r="F41" s="334">
        <v>0</v>
      </c>
      <c r="G41" s="334">
        <v>0</v>
      </c>
      <c r="H41" s="334">
        <f>'All Substances'!H11</f>
        <v>0</v>
      </c>
      <c r="I41" s="300"/>
    </row>
    <row r="42" spans="3:9" ht="15">
      <c r="C42" s="298"/>
      <c r="D42" s="289" t="s">
        <v>233</v>
      </c>
      <c r="E42" s="333">
        <f>'All Substances'!E12</f>
        <v>0</v>
      </c>
      <c r="F42" s="334">
        <v>0</v>
      </c>
      <c r="G42" s="334">
        <v>0</v>
      </c>
      <c r="H42" s="334">
        <f>'All Substances'!H12</f>
        <v>0</v>
      </c>
      <c r="I42" s="300"/>
    </row>
    <row r="43" spans="3:9" ht="15">
      <c r="C43" s="298"/>
      <c r="D43" s="289" t="s">
        <v>234</v>
      </c>
      <c r="E43" s="333">
        <f>'All Substances'!E13</f>
        <v>0</v>
      </c>
      <c r="F43" s="334">
        <v>0</v>
      </c>
      <c r="G43" s="334">
        <v>0</v>
      </c>
      <c r="H43" s="334">
        <f>'All Substances'!H13</f>
        <v>0</v>
      </c>
      <c r="I43" s="300"/>
    </row>
    <row r="44" spans="3:9" ht="15">
      <c r="C44" s="298"/>
      <c r="D44" s="289" t="s">
        <v>235</v>
      </c>
      <c r="E44" s="333">
        <f>'All Substances'!E14</f>
        <v>0</v>
      </c>
      <c r="F44" s="334">
        <v>0</v>
      </c>
      <c r="G44" s="334">
        <v>0</v>
      </c>
      <c r="H44" s="334">
        <f>'All Substances'!H14</f>
        <v>0</v>
      </c>
      <c r="I44" s="300"/>
    </row>
    <row r="45" spans="3:9" ht="15">
      <c r="C45" s="298"/>
      <c r="D45" s="289" t="s">
        <v>236</v>
      </c>
      <c r="E45" s="333">
        <f>'All Substances'!E15</f>
        <v>0</v>
      </c>
      <c r="F45" s="334">
        <v>0</v>
      </c>
      <c r="G45" s="334">
        <v>0</v>
      </c>
      <c r="H45" s="334">
        <f>'All Substances'!H15</f>
        <v>0</v>
      </c>
      <c r="I45" s="300"/>
    </row>
    <row r="46" spans="3:9" ht="15">
      <c r="C46" s="298"/>
      <c r="D46" s="290" t="s">
        <v>243</v>
      </c>
      <c r="E46" s="333">
        <f>'All Substances'!E16</f>
        <v>0</v>
      </c>
      <c r="F46" s="334">
        <v>0</v>
      </c>
      <c r="G46" s="334">
        <v>0</v>
      </c>
      <c r="H46" s="334">
        <f>'All Substances'!H16</f>
        <v>0</v>
      </c>
      <c r="I46" s="300"/>
    </row>
    <row r="47" spans="3:9" ht="15">
      <c r="C47" s="298"/>
      <c r="D47" s="290" t="s">
        <v>135</v>
      </c>
      <c r="E47" s="333">
        <f>'All Substances'!E17</f>
        <v>0</v>
      </c>
      <c r="F47" s="334">
        <v>0</v>
      </c>
      <c r="G47" s="334">
        <v>0</v>
      </c>
      <c r="H47" s="334">
        <f>'All Substances'!H17</f>
        <v>0</v>
      </c>
      <c r="I47" s="300"/>
    </row>
    <row r="48" spans="3:9" ht="15">
      <c r="C48" s="298"/>
      <c r="D48" s="289" t="s">
        <v>132</v>
      </c>
      <c r="E48" s="333">
        <f>'All Substances'!E18</f>
        <v>0</v>
      </c>
      <c r="F48" s="334">
        <v>0</v>
      </c>
      <c r="G48" s="334">
        <v>0</v>
      </c>
      <c r="H48" s="334">
        <f>'All Substances'!H18</f>
        <v>0</v>
      </c>
      <c r="I48" s="300"/>
    </row>
    <row r="49" spans="3:9" ht="15.75" thickBot="1">
      <c r="C49" s="298"/>
      <c r="D49" s="291" t="s">
        <v>244</v>
      </c>
      <c r="E49" s="336">
        <f>'All Substances'!E19</f>
        <v>0</v>
      </c>
      <c r="F49" s="337">
        <v>0</v>
      </c>
      <c r="G49" s="337">
        <v>0</v>
      </c>
      <c r="H49" s="337">
        <f>'All Substances'!H19</f>
        <v>0</v>
      </c>
      <c r="I49" s="300"/>
    </row>
    <row r="50" spans="3:9" ht="15">
      <c r="C50" s="298"/>
      <c r="D50" s="302"/>
      <c r="E50" s="303"/>
      <c r="F50" s="304"/>
      <c r="G50" s="305"/>
      <c r="H50" s="305"/>
      <c r="I50" s="300"/>
    </row>
    <row r="51" spans="3:9" ht="17.25">
      <c r="C51" s="298"/>
      <c r="D51" s="351" t="s">
        <v>263</v>
      </c>
      <c r="E51" s="303"/>
      <c r="F51" s="304"/>
      <c r="G51" s="305"/>
      <c r="H51" s="305"/>
      <c r="I51" s="300"/>
    </row>
    <row r="52" spans="3:9" ht="15.75" thickBot="1">
      <c r="C52" s="299"/>
      <c r="D52" s="306"/>
      <c r="E52" s="306"/>
      <c r="F52" s="306"/>
      <c r="G52" s="306"/>
      <c r="H52" s="306"/>
      <c r="I52" s="301"/>
    </row>
    <row r="55" ht="15.75"/>
    <row r="56" ht="15.75"/>
  </sheetData>
  <sheetProtection sheet="1"/>
  <mergeCells count="14">
    <mergeCell ref="C4:G4"/>
    <mergeCell ref="C5:G5"/>
    <mergeCell ref="C6:G6"/>
    <mergeCell ref="C7:G7"/>
    <mergeCell ref="C2:D2"/>
    <mergeCell ref="E36:H36"/>
    <mergeCell ref="H25:J25"/>
    <mergeCell ref="F25:F26"/>
    <mergeCell ref="E25:E26"/>
    <mergeCell ref="D25:D26"/>
    <mergeCell ref="G25:G26"/>
    <mergeCell ref="C3:H3"/>
    <mergeCell ref="D14:F14"/>
    <mergeCell ref="D17:F17"/>
  </mergeCells>
  <conditionalFormatting sqref="E38:H49">
    <cfRule type="cellIs" priority="1" dxfId="1" operator="greaterThan" stopIfTrue="1">
      <formula>0.1</formula>
    </cfRule>
  </conditionalFormatting>
  <dataValidations count="7">
    <dataValidation type="decimal" allowBlank="1" showErrorMessage="1" error="The number entered must be between 0 and 24 hours per day" sqref="E20">
      <formula1>0</formula1>
      <formula2>24</formula2>
    </dataValidation>
    <dataValidation type="whole" allowBlank="1" showErrorMessage="1" error="The number entered must be between 0 and 7 days per week" sqref="E21">
      <formula1>0</formula1>
      <formula2>7</formula2>
    </dataValidation>
    <dataValidation type="whole" allowBlank="1" showErrorMessage="1" error="The number entered must be between 0 and 52 weeks per year" sqref="E22">
      <formula1>0</formula1>
      <formula2>52</formula2>
    </dataValidation>
    <dataValidation type="whole" allowBlank="1" showInputMessage="1" showErrorMessage="1" error="Value entered must be between 0 and 24 hours" sqref="H28:H32">
      <formula1>0</formula1>
      <formula2>24</formula2>
    </dataValidation>
    <dataValidation type="whole" allowBlank="1" showInputMessage="1" showErrorMessage="1" error="Value entered must be between 0 and 7 days" sqref="I28:I32">
      <formula1>0</formula1>
      <formula2>7</formula2>
    </dataValidation>
    <dataValidation type="whole" allowBlank="1" showInputMessage="1" showErrorMessage="1" error="Value entered must be between 0 and 52 weeks" sqref="J28:J32">
      <formula1>0</formula1>
      <formula2>52</formula2>
    </dataValidation>
    <dataValidation type="whole" operator="greaterThan" allowBlank="1" showInputMessage="1" showErrorMessage="1" promptTitle="Instruction" prompt="After entering data in this cell, select the unit from the drop down menu at the right hand side" sqref="E16 E19 E28:E32">
      <formula1>0</formula1>
    </dataValidation>
  </dataValidations>
  <printOptions/>
  <pageMargins left="0.7" right="0.7" top="0.75" bottom="0.75" header="0.3" footer="0.3"/>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C1:L63"/>
  <sheetViews>
    <sheetView zoomScalePageLayoutView="0" workbookViewId="0" topLeftCell="A1">
      <selection activeCell="A1" sqref="A1"/>
    </sheetView>
  </sheetViews>
  <sheetFormatPr defaultColWidth="9.140625" defaultRowHeight="12.75"/>
  <cols>
    <col min="1" max="1" width="10.7109375" style="2" customWidth="1"/>
    <col min="2" max="2" width="18.140625" style="2" customWidth="1"/>
    <col min="3" max="3" width="40.140625" style="2" customWidth="1"/>
    <col min="4" max="4" width="12.421875" style="86" bestFit="1" customWidth="1"/>
    <col min="5" max="8" width="16.7109375" style="86" customWidth="1"/>
    <col min="9" max="9" width="10.57421875" style="86" customWidth="1"/>
    <col min="10" max="10" width="12.8515625" style="2" bestFit="1" customWidth="1"/>
    <col min="11" max="16384" width="9.140625" style="2" customWidth="1"/>
  </cols>
  <sheetData>
    <row r="1" spans="3:10" s="107" customFormat="1" ht="47.25" customHeight="1">
      <c r="C1" s="105"/>
      <c r="D1" s="108"/>
      <c r="E1" s="108"/>
      <c r="F1" s="108"/>
      <c r="G1" s="108"/>
      <c r="I1" s="109"/>
      <c r="J1" s="109"/>
    </row>
    <row r="2" spans="3:10" s="107" customFormat="1" ht="15">
      <c r="C2" s="110" t="s">
        <v>140</v>
      </c>
      <c r="D2" s="108"/>
      <c r="E2" s="108"/>
      <c r="F2" s="108"/>
      <c r="G2" s="108"/>
      <c r="I2" s="109"/>
      <c r="J2" s="109"/>
    </row>
    <row r="3" spans="3:8" ht="16.5" customHeight="1" thickBot="1">
      <c r="C3" s="358" t="s">
        <v>257</v>
      </c>
      <c r="D3" s="358"/>
      <c r="E3" s="358"/>
      <c r="F3" s="358"/>
      <c r="G3" s="358"/>
      <c r="H3" s="358"/>
    </row>
    <row r="4" spans="3:11" s="110" customFormat="1" ht="31.5" customHeight="1" thickBot="1">
      <c r="C4" s="390" t="s">
        <v>252</v>
      </c>
      <c r="D4" s="391"/>
      <c r="E4" s="391"/>
      <c r="F4" s="391"/>
      <c r="G4" s="391"/>
      <c r="H4" s="392"/>
      <c r="I4" s="321"/>
      <c r="J4" s="322"/>
      <c r="K4" s="322"/>
    </row>
    <row r="5" spans="4:12" s="110" customFormat="1" ht="15.75" thickBot="1">
      <c r="D5" s="145"/>
      <c r="E5" s="145"/>
      <c r="F5" s="145"/>
      <c r="G5" s="145"/>
      <c r="L5" s="2"/>
    </row>
    <row r="6" spans="3:12" s="110" customFormat="1" ht="17.25">
      <c r="C6" s="313"/>
      <c r="D6" s="315"/>
      <c r="E6" s="388" t="s">
        <v>226</v>
      </c>
      <c r="F6" s="388"/>
      <c r="G6" s="388"/>
      <c r="H6" s="389"/>
      <c r="L6" s="2"/>
    </row>
    <row r="7" spans="3:9" ht="24.75" customHeight="1" thickBot="1">
      <c r="C7" s="310" t="s">
        <v>209</v>
      </c>
      <c r="D7" s="309" t="s">
        <v>137</v>
      </c>
      <c r="E7" s="314" t="s">
        <v>227</v>
      </c>
      <c r="F7" s="311" t="s">
        <v>228</v>
      </c>
      <c r="G7" s="311" t="s">
        <v>229</v>
      </c>
      <c r="H7" s="312" t="s">
        <v>230</v>
      </c>
      <c r="I7" s="2"/>
    </row>
    <row r="8" spans="3:9" ht="15.75">
      <c r="C8" s="97" t="s">
        <v>31</v>
      </c>
      <c r="D8" s="96" t="s">
        <v>32</v>
      </c>
      <c r="E8" s="316">
        <f aca="true" t="shared" si="0" ref="E8:E19">H8</f>
        <v>0</v>
      </c>
      <c r="F8" s="316">
        <v>0</v>
      </c>
      <c r="G8" s="316">
        <v>0</v>
      </c>
      <c r="H8" s="123">
        <f>Calculations!K32</f>
        <v>0</v>
      </c>
      <c r="I8" s="2"/>
    </row>
    <row r="9" spans="3:9" ht="15.75">
      <c r="C9" s="97" t="s">
        <v>237</v>
      </c>
      <c r="D9" s="96" t="s">
        <v>133</v>
      </c>
      <c r="E9" s="316">
        <f t="shared" si="0"/>
        <v>0</v>
      </c>
      <c r="F9" s="316">
        <v>0</v>
      </c>
      <c r="G9" s="316">
        <v>0</v>
      </c>
      <c r="H9" s="123">
        <f>Calculations!K57</f>
        <v>0</v>
      </c>
      <c r="I9" s="2"/>
    </row>
    <row r="10" spans="3:9" ht="15.75">
      <c r="C10" s="97" t="s">
        <v>232</v>
      </c>
      <c r="D10" s="96" t="s">
        <v>133</v>
      </c>
      <c r="E10" s="316">
        <f t="shared" si="0"/>
        <v>0</v>
      </c>
      <c r="F10" s="316">
        <v>0</v>
      </c>
      <c r="G10" s="316">
        <v>0</v>
      </c>
      <c r="H10" s="123">
        <f>Calculations!K58</f>
        <v>0</v>
      </c>
      <c r="I10" s="2"/>
    </row>
    <row r="11" spans="3:9" ht="15">
      <c r="C11" s="97" t="s">
        <v>52</v>
      </c>
      <c r="D11" s="96" t="s">
        <v>53</v>
      </c>
      <c r="E11" s="316">
        <f t="shared" si="0"/>
        <v>0</v>
      </c>
      <c r="F11" s="316">
        <v>0</v>
      </c>
      <c r="G11" s="316">
        <v>0</v>
      </c>
      <c r="H11" s="123">
        <f>Calculations!K44</f>
        <v>0</v>
      </c>
      <c r="I11" s="2"/>
    </row>
    <row r="12" spans="3:9" ht="15">
      <c r="C12" s="97" t="s">
        <v>233</v>
      </c>
      <c r="D12" s="96" t="s">
        <v>133</v>
      </c>
      <c r="E12" s="316">
        <f t="shared" si="0"/>
        <v>0</v>
      </c>
      <c r="F12" s="316">
        <v>0</v>
      </c>
      <c r="G12" s="316">
        <v>0</v>
      </c>
      <c r="H12" s="123">
        <f>Calculations!K22</f>
        <v>0</v>
      </c>
      <c r="I12" s="2"/>
    </row>
    <row r="13" spans="3:9" ht="15">
      <c r="C13" s="97" t="s">
        <v>234</v>
      </c>
      <c r="D13" s="96" t="s">
        <v>133</v>
      </c>
      <c r="E13" s="316">
        <f t="shared" si="0"/>
        <v>0</v>
      </c>
      <c r="F13" s="316">
        <v>0</v>
      </c>
      <c r="G13" s="316">
        <v>0</v>
      </c>
      <c r="H13" s="123">
        <f>Calculations!K61</f>
        <v>0</v>
      </c>
      <c r="I13" s="2"/>
    </row>
    <row r="14" spans="3:9" ht="15">
      <c r="C14" s="97" t="s">
        <v>238</v>
      </c>
      <c r="D14" s="96" t="s">
        <v>133</v>
      </c>
      <c r="E14" s="316">
        <f t="shared" si="0"/>
        <v>0</v>
      </c>
      <c r="F14" s="316">
        <v>0</v>
      </c>
      <c r="G14" s="316">
        <v>0</v>
      </c>
      <c r="H14" s="123">
        <f>Calculations!K62</f>
        <v>0</v>
      </c>
      <c r="I14" s="2"/>
    </row>
    <row r="15" spans="3:9" ht="15">
      <c r="C15" s="97" t="s">
        <v>236</v>
      </c>
      <c r="D15" s="96" t="s">
        <v>133</v>
      </c>
      <c r="E15" s="316">
        <f t="shared" si="0"/>
        <v>0</v>
      </c>
      <c r="F15" s="316">
        <v>0</v>
      </c>
      <c r="G15" s="316">
        <v>0</v>
      </c>
      <c r="H15" s="123">
        <f>Calculations!K64</f>
        <v>0</v>
      </c>
      <c r="I15" s="2"/>
    </row>
    <row r="16" spans="3:9" ht="15">
      <c r="C16" s="95" t="s">
        <v>243</v>
      </c>
      <c r="D16" s="96" t="s">
        <v>97</v>
      </c>
      <c r="E16" s="316">
        <f t="shared" si="0"/>
        <v>0</v>
      </c>
      <c r="F16" s="316">
        <v>0</v>
      </c>
      <c r="G16" s="316">
        <v>0</v>
      </c>
      <c r="H16" s="123">
        <f>Calculations!K16</f>
        <v>0</v>
      </c>
      <c r="I16" s="2"/>
    </row>
    <row r="17" spans="3:9" ht="15">
      <c r="C17" s="95" t="s">
        <v>135</v>
      </c>
      <c r="D17" s="96" t="s">
        <v>133</v>
      </c>
      <c r="E17" s="316">
        <f t="shared" si="0"/>
        <v>0</v>
      </c>
      <c r="F17" s="316">
        <v>0</v>
      </c>
      <c r="G17" s="316">
        <v>0</v>
      </c>
      <c r="H17" s="123">
        <f>Calculations!K19+Calculations!L85</f>
        <v>0</v>
      </c>
      <c r="I17" s="2"/>
    </row>
    <row r="18" spans="3:9" ht="15">
      <c r="C18" s="97" t="s">
        <v>132</v>
      </c>
      <c r="D18" s="96" t="s">
        <v>133</v>
      </c>
      <c r="E18" s="316">
        <f t="shared" si="0"/>
        <v>0</v>
      </c>
      <c r="F18" s="316">
        <v>0</v>
      </c>
      <c r="G18" s="316">
        <v>0</v>
      </c>
      <c r="H18" s="123">
        <f>Calculations!K53</f>
        <v>0</v>
      </c>
      <c r="I18" s="2"/>
    </row>
    <row r="19" spans="3:9" ht="15.75" thickBot="1">
      <c r="C19" s="98" t="s">
        <v>244</v>
      </c>
      <c r="D19" s="99" t="s">
        <v>133</v>
      </c>
      <c r="E19" s="317">
        <f t="shared" si="0"/>
        <v>0</v>
      </c>
      <c r="F19" s="317">
        <v>0</v>
      </c>
      <c r="G19" s="317">
        <v>0</v>
      </c>
      <c r="H19" s="124">
        <f>Calculations!K24</f>
        <v>0</v>
      </c>
      <c r="I19" s="2"/>
    </row>
    <row r="20" spans="3:9" ht="15">
      <c r="C20" s="93" t="s">
        <v>136</v>
      </c>
      <c r="D20" s="89"/>
      <c r="E20" s="308"/>
      <c r="F20" s="308"/>
      <c r="G20" s="308"/>
      <c r="H20" s="126"/>
      <c r="I20" s="2"/>
    </row>
    <row r="21" spans="3:9" ht="15">
      <c r="C21" s="90" t="s">
        <v>19</v>
      </c>
      <c r="D21" s="88" t="s">
        <v>20</v>
      </c>
      <c r="E21" s="318">
        <f aca="true" t="shared" si="1" ref="E21:E31">H21</f>
        <v>0</v>
      </c>
      <c r="F21" s="318">
        <v>0</v>
      </c>
      <c r="G21" s="318">
        <v>0</v>
      </c>
      <c r="H21" s="125">
        <f>Calculations!K25</f>
        <v>0</v>
      </c>
      <c r="I21" s="2"/>
    </row>
    <row r="22" spans="3:9" ht="15">
      <c r="C22" s="90" t="s">
        <v>21</v>
      </c>
      <c r="D22" s="88" t="s">
        <v>98</v>
      </c>
      <c r="E22" s="318">
        <f t="shared" si="1"/>
        <v>0</v>
      </c>
      <c r="F22" s="318">
        <v>0</v>
      </c>
      <c r="G22" s="318">
        <v>0</v>
      </c>
      <c r="H22" s="125">
        <f>Calculations!K26</f>
        <v>0</v>
      </c>
      <c r="I22" s="2"/>
    </row>
    <row r="23" spans="3:9" ht="15">
      <c r="C23" s="90" t="s">
        <v>23</v>
      </c>
      <c r="D23" s="88" t="s">
        <v>24</v>
      </c>
      <c r="E23" s="318">
        <f t="shared" si="1"/>
        <v>0</v>
      </c>
      <c r="F23" s="318">
        <v>0</v>
      </c>
      <c r="G23" s="318">
        <v>0</v>
      </c>
      <c r="H23" s="125">
        <f>Calculations!K27</f>
        <v>0</v>
      </c>
      <c r="I23" s="2"/>
    </row>
    <row r="24" spans="3:9" ht="15">
      <c r="C24" s="90" t="s">
        <v>25</v>
      </c>
      <c r="D24" s="88" t="s">
        <v>26</v>
      </c>
      <c r="E24" s="318">
        <f t="shared" si="1"/>
        <v>0</v>
      </c>
      <c r="F24" s="318">
        <v>0</v>
      </c>
      <c r="G24" s="318">
        <v>0</v>
      </c>
      <c r="H24" s="125">
        <f>Calculations!K28</f>
        <v>0</v>
      </c>
      <c r="I24" s="2"/>
    </row>
    <row r="25" spans="3:9" ht="15">
      <c r="C25" s="87" t="s">
        <v>27</v>
      </c>
      <c r="D25" s="88" t="s">
        <v>106</v>
      </c>
      <c r="E25" s="318">
        <f t="shared" si="1"/>
        <v>0</v>
      </c>
      <c r="F25" s="318">
        <v>0</v>
      </c>
      <c r="G25" s="318">
        <v>0</v>
      </c>
      <c r="H25" s="125">
        <f>Calculations!K29</f>
        <v>0</v>
      </c>
      <c r="I25" s="2"/>
    </row>
    <row r="26" spans="3:9" ht="15">
      <c r="C26" s="90" t="s">
        <v>28</v>
      </c>
      <c r="D26" s="88" t="s">
        <v>29</v>
      </c>
      <c r="E26" s="318">
        <f t="shared" si="1"/>
        <v>0</v>
      </c>
      <c r="F26" s="318">
        <v>0</v>
      </c>
      <c r="G26" s="318">
        <v>0</v>
      </c>
      <c r="H26" s="125">
        <f>Calculations!K30</f>
        <v>0</v>
      </c>
      <c r="I26" s="2"/>
    </row>
    <row r="27" spans="3:9" ht="15">
      <c r="C27" s="90" t="s">
        <v>70</v>
      </c>
      <c r="D27" s="88" t="s">
        <v>71</v>
      </c>
      <c r="E27" s="318">
        <f t="shared" si="1"/>
        <v>0</v>
      </c>
      <c r="F27" s="318">
        <v>0</v>
      </c>
      <c r="G27" s="318">
        <v>0</v>
      </c>
      <c r="H27" s="125">
        <f>Calculations!K54</f>
        <v>0</v>
      </c>
      <c r="I27" s="2"/>
    </row>
    <row r="28" spans="3:9" ht="15">
      <c r="C28" s="90" t="s">
        <v>72</v>
      </c>
      <c r="D28" s="88" t="s">
        <v>73</v>
      </c>
      <c r="E28" s="318">
        <f t="shared" si="1"/>
        <v>0</v>
      </c>
      <c r="F28" s="318">
        <v>0</v>
      </c>
      <c r="G28" s="318">
        <v>0</v>
      </c>
      <c r="H28" s="125">
        <f>Calculations!K55</f>
        <v>0</v>
      </c>
      <c r="I28" s="2"/>
    </row>
    <row r="29" spans="3:9" ht="15">
      <c r="C29" s="90" t="s">
        <v>131</v>
      </c>
      <c r="D29" s="88" t="s">
        <v>30</v>
      </c>
      <c r="E29" s="318">
        <f t="shared" si="1"/>
        <v>0</v>
      </c>
      <c r="F29" s="318">
        <v>0</v>
      </c>
      <c r="G29" s="318">
        <v>0</v>
      </c>
      <c r="H29" s="125">
        <f>Calculations!K31</f>
        <v>0</v>
      </c>
      <c r="I29" s="2"/>
    </row>
    <row r="30" spans="3:9" ht="15">
      <c r="C30" s="90" t="s">
        <v>99</v>
      </c>
      <c r="D30" s="88" t="s">
        <v>41</v>
      </c>
      <c r="E30" s="318">
        <f t="shared" si="1"/>
        <v>0</v>
      </c>
      <c r="F30" s="318">
        <v>0</v>
      </c>
      <c r="G30" s="318">
        <v>0</v>
      </c>
      <c r="H30" s="125">
        <f>Calculations!K38</f>
        <v>0</v>
      </c>
      <c r="I30" s="2"/>
    </row>
    <row r="31" spans="3:9" ht="15">
      <c r="C31" s="90" t="s">
        <v>33</v>
      </c>
      <c r="D31" s="88" t="s">
        <v>34</v>
      </c>
      <c r="E31" s="318">
        <f t="shared" si="1"/>
        <v>0</v>
      </c>
      <c r="F31" s="318">
        <v>0</v>
      </c>
      <c r="G31" s="318">
        <v>0</v>
      </c>
      <c r="H31" s="125">
        <f>Calculations!K33</f>
        <v>0</v>
      </c>
      <c r="I31" s="2"/>
    </row>
    <row r="32" spans="3:9" ht="15">
      <c r="C32" s="90" t="s">
        <v>35</v>
      </c>
      <c r="D32" s="88" t="s">
        <v>36</v>
      </c>
      <c r="E32" s="318">
        <f aca="true" t="shared" si="2" ref="E32:E61">H32</f>
        <v>0</v>
      </c>
      <c r="F32" s="318">
        <v>0</v>
      </c>
      <c r="G32" s="318">
        <v>0</v>
      </c>
      <c r="H32" s="125">
        <f>Calculations!K34</f>
        <v>0</v>
      </c>
      <c r="I32" s="2"/>
    </row>
    <row r="33" spans="3:9" ht="15">
      <c r="C33" s="90" t="s">
        <v>37</v>
      </c>
      <c r="D33" s="88" t="s">
        <v>38</v>
      </c>
      <c r="E33" s="318">
        <f t="shared" si="2"/>
        <v>0</v>
      </c>
      <c r="F33" s="318">
        <v>0</v>
      </c>
      <c r="G33" s="318">
        <v>0</v>
      </c>
      <c r="H33" s="125">
        <f>Calculations!K35</f>
        <v>0</v>
      </c>
      <c r="I33" s="2"/>
    </row>
    <row r="34" spans="3:9" ht="15">
      <c r="C34" s="90" t="s">
        <v>146</v>
      </c>
      <c r="D34" s="88" t="s">
        <v>147</v>
      </c>
      <c r="E34" s="318">
        <f t="shared" si="2"/>
        <v>0</v>
      </c>
      <c r="F34" s="318">
        <v>0</v>
      </c>
      <c r="G34" s="318">
        <v>0</v>
      </c>
      <c r="H34" s="125">
        <f>Calculations!K36</f>
        <v>0</v>
      </c>
      <c r="I34" s="2"/>
    </row>
    <row r="35" spans="3:9" ht="15">
      <c r="C35" s="90" t="s">
        <v>74</v>
      </c>
      <c r="D35" s="88" t="s">
        <v>75</v>
      </c>
      <c r="E35" s="318">
        <f t="shared" si="2"/>
        <v>0</v>
      </c>
      <c r="F35" s="318">
        <v>0</v>
      </c>
      <c r="G35" s="318">
        <v>0</v>
      </c>
      <c r="H35" s="125">
        <f>Calculations!K56</f>
        <v>0</v>
      </c>
      <c r="I35" s="2"/>
    </row>
    <row r="36" spans="3:9" ht="15">
      <c r="C36" s="90" t="s">
        <v>39</v>
      </c>
      <c r="D36" s="88" t="s">
        <v>40</v>
      </c>
      <c r="E36" s="318">
        <f t="shared" si="2"/>
        <v>0</v>
      </c>
      <c r="F36" s="318">
        <v>0</v>
      </c>
      <c r="G36" s="318">
        <v>0</v>
      </c>
      <c r="H36" s="125">
        <f>Calculations!K37</f>
        <v>0</v>
      </c>
      <c r="I36" s="2"/>
    </row>
    <row r="37" spans="3:9" ht="15">
      <c r="C37" s="87" t="s">
        <v>11</v>
      </c>
      <c r="D37" s="94" t="s">
        <v>12</v>
      </c>
      <c r="E37" s="318">
        <f t="shared" si="2"/>
        <v>0</v>
      </c>
      <c r="F37" s="319">
        <v>0</v>
      </c>
      <c r="G37" s="319">
        <v>0</v>
      </c>
      <c r="H37" s="125">
        <f>Calculations!K20</f>
        <v>0</v>
      </c>
      <c r="I37" s="2"/>
    </row>
    <row r="38" spans="3:9" ht="15">
      <c r="C38" s="90" t="s">
        <v>7</v>
      </c>
      <c r="D38" s="88" t="s">
        <v>8</v>
      </c>
      <c r="E38" s="318">
        <f t="shared" si="2"/>
        <v>0</v>
      </c>
      <c r="F38" s="318">
        <v>0</v>
      </c>
      <c r="G38" s="318">
        <v>0</v>
      </c>
      <c r="H38" s="125">
        <f>Calculations!K17</f>
        <v>0</v>
      </c>
      <c r="I38" s="2"/>
    </row>
    <row r="39" spans="3:9" ht="15">
      <c r="C39" s="90" t="s">
        <v>78</v>
      </c>
      <c r="D39" s="88" t="s">
        <v>79</v>
      </c>
      <c r="E39" s="318">
        <f t="shared" si="2"/>
        <v>0</v>
      </c>
      <c r="F39" s="318">
        <v>0</v>
      </c>
      <c r="G39" s="318">
        <v>0</v>
      </c>
      <c r="H39" s="125">
        <f>Calculations!K59</f>
        <v>0</v>
      </c>
      <c r="I39" s="2"/>
    </row>
    <row r="40" spans="3:9" ht="15">
      <c r="C40" s="90" t="s">
        <v>80</v>
      </c>
      <c r="D40" s="88" t="s">
        <v>81</v>
      </c>
      <c r="E40" s="318">
        <f t="shared" si="2"/>
        <v>0</v>
      </c>
      <c r="F40" s="318">
        <v>0</v>
      </c>
      <c r="G40" s="318">
        <v>0</v>
      </c>
      <c r="H40" s="125">
        <f>Calculations!K60</f>
        <v>0</v>
      </c>
      <c r="I40" s="2"/>
    </row>
    <row r="41" spans="3:9" ht="15">
      <c r="C41" s="90" t="s">
        <v>42</v>
      </c>
      <c r="D41" s="88" t="s">
        <v>43</v>
      </c>
      <c r="E41" s="318">
        <f t="shared" si="2"/>
        <v>0</v>
      </c>
      <c r="F41" s="318">
        <v>0</v>
      </c>
      <c r="G41" s="318">
        <v>0</v>
      </c>
      <c r="H41" s="125">
        <f>Calculations!K39</f>
        <v>0</v>
      </c>
      <c r="I41" s="2"/>
    </row>
    <row r="42" spans="3:9" ht="15">
      <c r="C42" s="90" t="s">
        <v>44</v>
      </c>
      <c r="D42" s="88" t="s">
        <v>45</v>
      </c>
      <c r="E42" s="318">
        <f t="shared" si="2"/>
        <v>0</v>
      </c>
      <c r="F42" s="318">
        <v>0</v>
      </c>
      <c r="G42" s="318">
        <v>0</v>
      </c>
      <c r="H42" s="125">
        <f>Calculations!K40</f>
        <v>0</v>
      </c>
      <c r="I42" s="2"/>
    </row>
    <row r="43" spans="3:9" ht="15">
      <c r="C43" s="90" t="s">
        <v>46</v>
      </c>
      <c r="D43" s="88" t="s">
        <v>47</v>
      </c>
      <c r="E43" s="318">
        <f t="shared" si="2"/>
        <v>0</v>
      </c>
      <c r="F43" s="318">
        <v>0</v>
      </c>
      <c r="G43" s="318">
        <v>0</v>
      </c>
      <c r="H43" s="125">
        <f>Calculations!K41</f>
        <v>0</v>
      </c>
      <c r="I43" s="2"/>
    </row>
    <row r="44" spans="3:9" ht="15">
      <c r="C44" s="90" t="s">
        <v>48</v>
      </c>
      <c r="D44" s="88" t="s">
        <v>49</v>
      </c>
      <c r="E44" s="318">
        <f t="shared" si="2"/>
        <v>0</v>
      </c>
      <c r="F44" s="318">
        <v>0</v>
      </c>
      <c r="G44" s="318">
        <v>0</v>
      </c>
      <c r="H44" s="125">
        <f>Calculations!K42</f>
        <v>0</v>
      </c>
      <c r="I44" s="2"/>
    </row>
    <row r="45" spans="3:9" ht="15">
      <c r="C45" s="90" t="s">
        <v>50</v>
      </c>
      <c r="D45" s="88" t="s">
        <v>51</v>
      </c>
      <c r="E45" s="318">
        <f t="shared" si="2"/>
        <v>0</v>
      </c>
      <c r="F45" s="318">
        <v>0</v>
      </c>
      <c r="G45" s="318">
        <v>0</v>
      </c>
      <c r="H45" s="125">
        <f>Calculations!K43</f>
        <v>0</v>
      </c>
      <c r="I45" s="2"/>
    </row>
    <row r="46" spans="3:9" ht="15">
      <c r="C46" s="90" t="s">
        <v>54</v>
      </c>
      <c r="D46" s="88" t="s">
        <v>55</v>
      </c>
      <c r="E46" s="318">
        <f t="shared" si="2"/>
        <v>0</v>
      </c>
      <c r="F46" s="318">
        <v>0</v>
      </c>
      <c r="G46" s="318">
        <v>0</v>
      </c>
      <c r="H46" s="125">
        <f>Calculations!K45</f>
        <v>0</v>
      </c>
      <c r="I46" s="2"/>
    </row>
    <row r="47" spans="3:9" ht="15">
      <c r="C47" s="90" t="s">
        <v>56</v>
      </c>
      <c r="D47" s="88" t="s">
        <v>57</v>
      </c>
      <c r="E47" s="318">
        <f t="shared" si="2"/>
        <v>0</v>
      </c>
      <c r="F47" s="318">
        <v>0</v>
      </c>
      <c r="G47" s="318">
        <v>0</v>
      </c>
      <c r="H47" s="125">
        <f>Calculations!K46</f>
        <v>0</v>
      </c>
      <c r="I47" s="2"/>
    </row>
    <row r="48" spans="3:9" ht="15">
      <c r="C48" s="90" t="s">
        <v>16</v>
      </c>
      <c r="D48" s="88" t="s">
        <v>17</v>
      </c>
      <c r="E48" s="318">
        <f t="shared" si="2"/>
        <v>0</v>
      </c>
      <c r="F48" s="318">
        <v>0</v>
      </c>
      <c r="G48" s="318">
        <v>0</v>
      </c>
      <c r="H48" s="125">
        <f>Calculations!K23</f>
        <v>0</v>
      </c>
      <c r="I48" s="2"/>
    </row>
    <row r="49" spans="3:9" ht="15">
      <c r="C49" s="90" t="s">
        <v>86</v>
      </c>
      <c r="D49" s="88" t="s">
        <v>87</v>
      </c>
      <c r="E49" s="318">
        <f t="shared" si="2"/>
        <v>0</v>
      </c>
      <c r="F49" s="318">
        <v>0</v>
      </c>
      <c r="G49" s="318">
        <v>0</v>
      </c>
      <c r="H49" s="125">
        <f>Calculations!K63</f>
        <v>0</v>
      </c>
      <c r="I49" s="2"/>
    </row>
    <row r="50" spans="3:9" ht="15">
      <c r="C50" s="90" t="s">
        <v>58</v>
      </c>
      <c r="D50" s="88" t="s">
        <v>59</v>
      </c>
      <c r="E50" s="318">
        <f t="shared" si="2"/>
        <v>0</v>
      </c>
      <c r="F50" s="318">
        <v>0</v>
      </c>
      <c r="G50" s="318">
        <v>0</v>
      </c>
      <c r="H50" s="125">
        <f>Calculations!K47</f>
        <v>0</v>
      </c>
      <c r="I50" s="2"/>
    </row>
    <row r="51" spans="3:9" ht="15">
      <c r="C51" s="90" t="s">
        <v>9</v>
      </c>
      <c r="D51" s="88" t="s">
        <v>10</v>
      </c>
      <c r="E51" s="318">
        <f t="shared" si="2"/>
        <v>0</v>
      </c>
      <c r="F51" s="318">
        <v>0</v>
      </c>
      <c r="G51" s="318">
        <v>0</v>
      </c>
      <c r="H51" s="125">
        <f>Calculations!K18</f>
        <v>0</v>
      </c>
      <c r="I51" s="2"/>
    </row>
    <row r="52" spans="3:9" ht="15">
      <c r="C52" s="90" t="s">
        <v>60</v>
      </c>
      <c r="D52" s="88" t="s">
        <v>61</v>
      </c>
      <c r="E52" s="318">
        <f t="shared" si="2"/>
        <v>0</v>
      </c>
      <c r="F52" s="318">
        <v>0</v>
      </c>
      <c r="G52" s="318">
        <v>0</v>
      </c>
      <c r="H52" s="125">
        <f>Calculations!K48</f>
        <v>0</v>
      </c>
      <c r="I52" s="2"/>
    </row>
    <row r="53" spans="3:9" ht="15">
      <c r="C53" s="90" t="s">
        <v>62</v>
      </c>
      <c r="D53" s="88" t="s">
        <v>63</v>
      </c>
      <c r="E53" s="318">
        <f t="shared" si="2"/>
        <v>0</v>
      </c>
      <c r="F53" s="318">
        <v>0</v>
      </c>
      <c r="G53" s="318">
        <v>0</v>
      </c>
      <c r="H53" s="125">
        <f>Calculations!K49</f>
        <v>0</v>
      </c>
      <c r="I53" s="2"/>
    </row>
    <row r="54" spans="3:9" ht="15">
      <c r="C54" s="90" t="s">
        <v>64</v>
      </c>
      <c r="D54" s="88" t="s">
        <v>65</v>
      </c>
      <c r="E54" s="318">
        <f t="shared" si="2"/>
        <v>0</v>
      </c>
      <c r="F54" s="318">
        <v>0</v>
      </c>
      <c r="G54" s="318">
        <v>0</v>
      </c>
      <c r="H54" s="125">
        <f>Calculations!K50</f>
        <v>0</v>
      </c>
      <c r="I54" s="2"/>
    </row>
    <row r="55" spans="3:9" ht="15">
      <c r="C55" s="90" t="s">
        <v>66</v>
      </c>
      <c r="D55" s="88" t="s">
        <v>67</v>
      </c>
      <c r="E55" s="318">
        <f t="shared" si="2"/>
        <v>0</v>
      </c>
      <c r="F55" s="318">
        <v>0</v>
      </c>
      <c r="G55" s="318">
        <v>0</v>
      </c>
      <c r="H55" s="125">
        <f>Calculations!K51</f>
        <v>0</v>
      </c>
      <c r="I55" s="2"/>
    </row>
    <row r="56" spans="3:9" ht="15">
      <c r="C56" s="90" t="s">
        <v>90</v>
      </c>
      <c r="D56" s="88" t="s">
        <v>91</v>
      </c>
      <c r="E56" s="318">
        <f t="shared" si="2"/>
        <v>0</v>
      </c>
      <c r="F56" s="318">
        <v>0</v>
      </c>
      <c r="G56" s="318">
        <v>0</v>
      </c>
      <c r="H56" s="125">
        <f>Calculations!K65</f>
        <v>0</v>
      </c>
      <c r="I56" s="2"/>
    </row>
    <row r="57" spans="3:9" ht="15">
      <c r="C57" s="90" t="s">
        <v>4</v>
      </c>
      <c r="D57" s="88" t="s">
        <v>5</v>
      </c>
      <c r="E57" s="318">
        <f t="shared" si="2"/>
        <v>0</v>
      </c>
      <c r="F57" s="318">
        <v>0</v>
      </c>
      <c r="G57" s="318">
        <v>0</v>
      </c>
      <c r="H57" s="125">
        <f>Calculations!K15</f>
        <v>0</v>
      </c>
      <c r="I57" s="2"/>
    </row>
    <row r="58" spans="3:9" ht="15">
      <c r="C58" s="90" t="s">
        <v>13</v>
      </c>
      <c r="D58" s="88" t="s">
        <v>133</v>
      </c>
      <c r="E58" s="318">
        <f t="shared" si="2"/>
        <v>0</v>
      </c>
      <c r="F58" s="318">
        <v>0</v>
      </c>
      <c r="G58" s="318">
        <v>0</v>
      </c>
      <c r="H58" s="125">
        <f>Calculations!K21</f>
        <v>0</v>
      </c>
      <c r="I58" s="2"/>
    </row>
    <row r="59" spans="3:9" ht="15">
      <c r="C59" s="90" t="s">
        <v>68</v>
      </c>
      <c r="D59" s="88" t="s">
        <v>69</v>
      </c>
      <c r="E59" s="318">
        <f t="shared" si="2"/>
        <v>0</v>
      </c>
      <c r="F59" s="318">
        <v>0</v>
      </c>
      <c r="G59" s="318">
        <v>0</v>
      </c>
      <c r="H59" s="125">
        <f>Calculations!K52</f>
        <v>0</v>
      </c>
      <c r="I59" s="2"/>
    </row>
    <row r="60" spans="3:9" ht="15">
      <c r="C60" s="90" t="s">
        <v>92</v>
      </c>
      <c r="D60" s="88" t="s">
        <v>105</v>
      </c>
      <c r="E60" s="318">
        <f t="shared" si="2"/>
        <v>0</v>
      </c>
      <c r="F60" s="318">
        <v>0</v>
      </c>
      <c r="G60" s="318">
        <v>0</v>
      </c>
      <c r="H60" s="125">
        <f>Calculations!K66</f>
        <v>0</v>
      </c>
      <c r="I60" s="2"/>
    </row>
    <row r="61" spans="3:9" ht="15.75" thickBot="1">
      <c r="C61" s="91" t="s">
        <v>93</v>
      </c>
      <c r="D61" s="92" t="s">
        <v>94</v>
      </c>
      <c r="E61" s="323">
        <f t="shared" si="2"/>
        <v>0</v>
      </c>
      <c r="F61" s="320">
        <v>0</v>
      </c>
      <c r="G61" s="320">
        <v>0</v>
      </c>
      <c r="H61" s="127">
        <f>Calculations!K67</f>
        <v>0</v>
      </c>
      <c r="I61" s="2"/>
    </row>
    <row r="62" spans="3:10" ht="15">
      <c r="C62" s="114" t="s">
        <v>144</v>
      </c>
      <c r="D62" s="115"/>
      <c r="E62" s="115"/>
      <c r="F62" s="115"/>
      <c r="G62" s="115"/>
      <c r="H62" s="116"/>
      <c r="I62" s="3"/>
      <c r="J62" s="3"/>
    </row>
    <row r="63" spans="3:10" s="350" customFormat="1" ht="16.5">
      <c r="C63" s="346" t="s">
        <v>263</v>
      </c>
      <c r="D63" s="347"/>
      <c r="E63" s="347"/>
      <c r="F63" s="347"/>
      <c r="G63" s="347"/>
      <c r="H63" s="348"/>
      <c r="I63" s="349"/>
      <c r="J63" s="349"/>
    </row>
    <row r="66" ht="15.75"/>
    <row r="67" ht="15.75"/>
  </sheetData>
  <sheetProtection sheet="1" objects="1" scenarios="1"/>
  <mergeCells count="3">
    <mergeCell ref="E6:H6"/>
    <mergeCell ref="C4:H4"/>
    <mergeCell ref="C3:H3"/>
  </mergeCells>
  <printOptions/>
  <pageMargins left="0.7" right="0.7" top="0.75" bottom="0.75" header="0.3" footer="0.3"/>
  <pageSetup horizontalDpi="600" verticalDpi="600" orientation="portrait" scale="89" r:id="rId2"/>
  <drawing r:id="rId1"/>
</worksheet>
</file>

<file path=xl/worksheets/sheet4.xml><?xml version="1.0" encoding="utf-8"?>
<worksheet xmlns="http://schemas.openxmlformats.org/spreadsheetml/2006/main" xmlns:r="http://schemas.openxmlformats.org/officeDocument/2006/relationships">
  <sheetPr>
    <tabColor theme="4" tint="-0.24997000396251678"/>
    <pageSetUpPr fitToPage="1"/>
  </sheetPr>
  <dimension ref="C1:AB100"/>
  <sheetViews>
    <sheetView showGridLines="0" zoomScaleSheetLayoutView="100" zoomScalePageLayoutView="0" workbookViewId="0" topLeftCell="A1">
      <selection activeCell="A1" sqref="A1"/>
    </sheetView>
  </sheetViews>
  <sheetFormatPr defaultColWidth="9.140625" defaultRowHeight="12.75"/>
  <cols>
    <col min="1" max="1" width="9.421875" style="37" customWidth="1"/>
    <col min="2" max="2" width="18.140625" style="37" customWidth="1"/>
    <col min="3" max="3" width="26.7109375" style="37" customWidth="1"/>
    <col min="4" max="4" width="10.8515625" style="37" customWidth="1"/>
    <col min="5" max="5" width="6.421875" style="32" customWidth="1"/>
    <col min="6" max="6" width="15.7109375" style="32" customWidth="1"/>
    <col min="7" max="7" width="7.421875" style="77" customWidth="1"/>
    <col min="8" max="8" width="15.7109375" style="78" customWidth="1"/>
    <col min="9" max="9" width="5.140625" style="77" customWidth="1"/>
    <col min="10" max="10" width="15.7109375" style="78" customWidth="1"/>
    <col min="11" max="11" width="12.7109375" style="77" customWidth="1"/>
    <col min="12" max="12" width="10.7109375" style="37" customWidth="1"/>
    <col min="13" max="13" width="10.7109375" style="27" customWidth="1"/>
    <col min="14" max="16384" width="9.140625" style="37" customWidth="1"/>
  </cols>
  <sheetData>
    <row r="1" spans="3:14" s="107" customFormat="1" ht="48" customHeight="1">
      <c r="C1" s="105"/>
      <c r="D1" s="109"/>
      <c r="G1" s="108"/>
      <c r="H1" s="109"/>
      <c r="N1" s="109"/>
    </row>
    <row r="2" spans="3:14" s="107" customFormat="1" ht="15">
      <c r="C2" s="110" t="s">
        <v>141</v>
      </c>
      <c r="D2" s="109"/>
      <c r="G2" s="108"/>
      <c r="H2" s="109"/>
      <c r="N2" s="109"/>
    </row>
    <row r="3" spans="3:13" s="25" customFormat="1" ht="33" customHeight="1" thickBot="1">
      <c r="C3" s="358" t="s">
        <v>257</v>
      </c>
      <c r="D3" s="358"/>
      <c r="E3" s="358"/>
      <c r="F3" s="358"/>
      <c r="G3" s="358"/>
      <c r="H3" s="358"/>
      <c r="I3" s="26"/>
      <c r="J3" s="28"/>
      <c r="K3" s="26"/>
      <c r="L3" s="27"/>
      <c r="M3" s="27"/>
    </row>
    <row r="4" spans="3:13" s="2" customFormat="1" ht="36" customHeight="1">
      <c r="C4" s="376" t="s">
        <v>212</v>
      </c>
      <c r="D4" s="377"/>
      <c r="E4" s="377"/>
      <c r="F4" s="377"/>
      <c r="G4" s="377"/>
      <c r="H4" s="377"/>
      <c r="I4" s="377"/>
      <c r="J4" s="377"/>
      <c r="K4" s="377"/>
      <c r="L4" s="377"/>
      <c r="M4" s="378"/>
    </row>
    <row r="5" spans="3:13" s="2" customFormat="1" ht="33" customHeight="1" thickBot="1">
      <c r="C5" s="414" t="s">
        <v>210</v>
      </c>
      <c r="D5" s="415"/>
      <c r="E5" s="415"/>
      <c r="F5" s="415"/>
      <c r="G5" s="415"/>
      <c r="H5" s="415"/>
      <c r="I5" s="415"/>
      <c r="J5" s="415"/>
      <c r="K5" s="415"/>
      <c r="L5" s="415"/>
      <c r="M5" s="416"/>
    </row>
    <row r="6" spans="3:28" s="25" customFormat="1" ht="15">
      <c r="C6" s="130"/>
      <c r="D6" s="130"/>
      <c r="E6" s="130"/>
      <c r="F6" s="130"/>
      <c r="G6" s="130"/>
      <c r="H6" s="130"/>
      <c r="I6" s="130"/>
      <c r="J6" s="130"/>
      <c r="K6" s="2"/>
      <c r="L6" s="2"/>
      <c r="M6" s="2"/>
      <c r="N6" s="2"/>
      <c r="O6" s="2"/>
      <c r="P6" s="2"/>
      <c r="Q6" s="2"/>
      <c r="R6" s="2"/>
      <c r="S6" s="2"/>
      <c r="T6" s="2"/>
      <c r="U6" s="2"/>
      <c r="V6" s="2"/>
      <c r="W6" s="2"/>
      <c r="X6" s="2"/>
      <c r="Y6" s="2"/>
      <c r="Z6" s="2"/>
      <c r="AA6" s="2"/>
      <c r="AB6" s="2"/>
    </row>
    <row r="7" spans="3:13" s="25" customFormat="1" ht="15">
      <c r="C7" s="29" t="s">
        <v>0</v>
      </c>
      <c r="D7" s="30">
        <f>IF(F98=1,0,IF(F98=2,'Input-Output'!E16,'Input-Output'!E16*0.028317))</f>
        <v>0</v>
      </c>
      <c r="E7" s="31" t="s">
        <v>127</v>
      </c>
      <c r="F7" s="32"/>
      <c r="H7" s="30">
        <f>IF(H98=1,0,IF(H98=2,'Input-Output'!E19,'Input-Output'!E19/0.947817))</f>
        <v>0</v>
      </c>
      <c r="I7" s="30" t="s">
        <v>138</v>
      </c>
      <c r="J7" s="33"/>
      <c r="K7" s="30"/>
      <c r="M7" s="27"/>
    </row>
    <row r="8" spans="4:13" s="25" customFormat="1" ht="15">
      <c r="D8" s="30">
        <f>D7*35.315</f>
        <v>0</v>
      </c>
      <c r="E8" s="31" t="s">
        <v>128</v>
      </c>
      <c r="F8" s="32" t="s">
        <v>121</v>
      </c>
      <c r="H8" s="30">
        <f>H7/1020*'Input-Output'!E20*'Input-Output'!E21*'Input-Output'!E22</f>
        <v>0</v>
      </c>
      <c r="I8" s="31" t="s">
        <v>128</v>
      </c>
      <c r="J8" s="33"/>
      <c r="K8" s="30"/>
      <c r="M8" s="27"/>
    </row>
    <row r="9" spans="3:28" ht="12.75">
      <c r="C9" s="25"/>
      <c r="D9" s="30">
        <f>1020*D8/(365*24)</f>
        <v>0</v>
      </c>
      <c r="E9" s="31" t="s">
        <v>138</v>
      </c>
      <c r="G9" s="30"/>
      <c r="H9" s="33"/>
      <c r="I9" s="30"/>
      <c r="J9" s="33"/>
      <c r="K9" s="30"/>
      <c r="L9" s="25"/>
      <c r="N9" s="25"/>
      <c r="O9" s="25"/>
      <c r="P9" s="25"/>
      <c r="Q9" s="25"/>
      <c r="R9" s="25"/>
      <c r="S9" s="25"/>
      <c r="T9" s="25"/>
      <c r="U9" s="25"/>
      <c r="V9" s="25"/>
      <c r="W9" s="25"/>
      <c r="X9" s="25"/>
      <c r="Y9" s="25"/>
      <c r="Z9" s="25"/>
      <c r="AA9" s="25"/>
      <c r="AB9" s="25"/>
    </row>
    <row r="10" spans="3:12" ht="13.5" thickBot="1">
      <c r="C10" s="34"/>
      <c r="D10" s="34"/>
      <c r="E10" s="35"/>
      <c r="F10" s="35"/>
      <c r="G10" s="36"/>
      <c r="H10" s="36"/>
      <c r="I10" s="36"/>
      <c r="J10" s="36"/>
      <c r="K10" s="36"/>
      <c r="L10" s="34"/>
    </row>
    <row r="11" spans="3:13" ht="25.5">
      <c r="C11" s="38"/>
      <c r="D11" s="39"/>
      <c r="E11" s="398" t="s">
        <v>108</v>
      </c>
      <c r="F11" s="398"/>
      <c r="G11" s="398"/>
      <c r="H11" s="398"/>
      <c r="I11" s="398"/>
      <c r="J11" s="398"/>
      <c r="K11" s="40" t="s">
        <v>1</v>
      </c>
      <c r="L11" s="408" t="s">
        <v>107</v>
      </c>
      <c r="M11" s="41"/>
    </row>
    <row r="12" spans="3:13" ht="15.75">
      <c r="C12" s="42"/>
      <c r="D12" s="43"/>
      <c r="E12" s="399" t="s">
        <v>145</v>
      </c>
      <c r="F12" s="399"/>
      <c r="G12" s="399"/>
      <c r="H12" s="399"/>
      <c r="I12" s="399"/>
      <c r="J12" s="399"/>
      <c r="K12" s="44" t="s">
        <v>104</v>
      </c>
      <c r="L12" s="409"/>
      <c r="M12" s="45"/>
    </row>
    <row r="13" spans="3:13" ht="13.5" thickBot="1">
      <c r="C13" s="118" t="s">
        <v>2</v>
      </c>
      <c r="D13" s="46" t="s">
        <v>137</v>
      </c>
      <c r="E13" s="397" t="s">
        <v>222</v>
      </c>
      <c r="F13" s="397"/>
      <c r="G13" s="400" t="s">
        <v>109</v>
      </c>
      <c r="H13" s="401"/>
      <c r="I13" s="400" t="s">
        <v>110</v>
      </c>
      <c r="J13" s="401"/>
      <c r="K13" s="119" t="s">
        <v>3</v>
      </c>
      <c r="L13" s="410"/>
      <c r="M13" s="47" t="s">
        <v>129</v>
      </c>
    </row>
    <row r="14" spans="3:13" ht="12.75">
      <c r="C14" s="48"/>
      <c r="D14" s="49"/>
      <c r="E14" s="51"/>
      <c r="F14" s="243"/>
      <c r="G14" s="35"/>
      <c r="H14" s="50"/>
      <c r="I14" s="51"/>
      <c r="J14" s="50"/>
      <c r="K14" s="36"/>
      <c r="L14" s="52"/>
      <c r="M14" s="45"/>
    </row>
    <row r="15" spans="3:13" ht="12.75">
      <c r="C15" s="53" t="s">
        <v>4</v>
      </c>
      <c r="D15" s="49" t="s">
        <v>5</v>
      </c>
      <c r="F15" s="243">
        <v>0.6</v>
      </c>
      <c r="G15" s="35"/>
      <c r="H15" s="50">
        <v>0.6</v>
      </c>
      <c r="I15" s="51"/>
      <c r="J15" s="50">
        <v>0.6</v>
      </c>
      <c r="K15" s="55">
        <f>IF('Input-Output'!$E$16&gt;0,Calculations!$D$8*IF(Calculations!$C$98=1,0,IF(Calculations!$C$98=2,Calculations!F15/1000000*0.4536,IF($C$98=3,Calculations!H15/1000000*0.4536,Calculations!J15/1000000*0.4536))),$H$8*IF(Calculations!$C$98=1,0,IF(Calculations!$C$98=2,Calculations!F15/1000000*0.4536,IF($C$98=3,Calculations!H15/1000000*0.4536,Calculations!J15/1000000*0.4536))))</f>
        <v>0</v>
      </c>
      <c r="L15" s="52" t="s">
        <v>116</v>
      </c>
      <c r="M15" s="45"/>
    </row>
    <row r="16" spans="3:13" ht="12.75">
      <c r="C16" s="56" t="s">
        <v>6</v>
      </c>
      <c r="D16" s="49" t="s">
        <v>97</v>
      </c>
      <c r="F16" s="243">
        <v>100</v>
      </c>
      <c r="G16" s="35"/>
      <c r="H16" s="50">
        <v>50</v>
      </c>
      <c r="I16" s="51"/>
      <c r="J16" s="50">
        <v>32</v>
      </c>
      <c r="K16" s="55">
        <f>IF('Input-Output'!$E$16&gt;0,Calculations!$D$8*IF(Calculations!$C$98=1,0,IF(Calculations!$C$98=2,Calculations!F16/1000000*0.4536,IF($C$98=3,Calculations!H16/1000000*0.4536,Calculations!J16/1000000*0.4536))),$H$8*IF(Calculations!$C$98=1,0,IF(Calculations!$C$98=2,Calculations!F16/1000000*0.4536,IF($C$98=3,Calculations!H16/1000000*0.4536,Calculations!J16/1000000*0.4536))))</f>
        <v>0</v>
      </c>
      <c r="L16" s="52" t="str">
        <f>IF(Calculations!C98=1,"B",IF(Calculations!C98=2,"D","C"))</f>
        <v>B</v>
      </c>
      <c r="M16" s="45"/>
    </row>
    <row r="17" spans="3:13" ht="12.75">
      <c r="C17" s="53" t="s">
        <v>7</v>
      </c>
      <c r="D17" s="49" t="s">
        <v>8</v>
      </c>
      <c r="F17" s="243">
        <v>84</v>
      </c>
      <c r="G17" s="35"/>
      <c r="H17" s="50">
        <v>84</v>
      </c>
      <c r="I17" s="51"/>
      <c r="J17" s="50">
        <v>84</v>
      </c>
      <c r="K17" s="55">
        <f>IF('Input-Output'!$E$16&gt;0,Calculations!$D$8*IF(Calculations!$C$98=1,0,IF(Calculations!$C$98=2,Calculations!F17/1000000*0.4536,IF($C$98=3,Calculations!H17/1000000*0.4536,Calculations!J17/1000000*0.4536))),$H$8*IF(Calculations!$C$98=1,0,IF(Calculations!$C$98=2,Calculations!F17/1000000*0.4536,IF($C$98=3,Calculations!H17/1000000*0.4536,Calculations!J17/1000000*0.4536))))</f>
        <v>0</v>
      </c>
      <c r="L17" s="52" t="s">
        <v>111</v>
      </c>
      <c r="M17" s="45"/>
    </row>
    <row r="18" spans="3:13" ht="12.75">
      <c r="C18" s="53" t="s">
        <v>9</v>
      </c>
      <c r="D18" s="49" t="s">
        <v>10</v>
      </c>
      <c r="F18" s="243">
        <v>2.2</v>
      </c>
      <c r="G18" s="35"/>
      <c r="H18" s="50">
        <v>2.2</v>
      </c>
      <c r="I18" s="51"/>
      <c r="J18" s="50">
        <v>0.64</v>
      </c>
      <c r="K18" s="55">
        <f>IF('Input-Output'!$E$16&gt;0,Calculations!$D$8*IF(Calculations!$C$98=1,0,IF(Calculations!$C$98=2,Calculations!F18/1000000*0.4536,IF($C$98=3,Calculations!H18/1000000*0.4536,Calculations!J18/1000000*0.4536))),$H$8*IF(Calculations!$C$98=1,0,IF(Calculations!$C$98=2,Calculations!F18/1000000*0.4536,IF($C$98=3,Calculations!H18/1000000*0.4536,Calculations!J18/1000000*0.4536))))</f>
        <v>0</v>
      </c>
      <c r="L18" s="52" t="s">
        <v>118</v>
      </c>
      <c r="M18" s="45"/>
    </row>
    <row r="19" spans="3:13" ht="12.75">
      <c r="C19" s="56" t="s">
        <v>135</v>
      </c>
      <c r="D19" s="49" t="s">
        <v>133</v>
      </c>
      <c r="F19" s="243">
        <v>1.9</v>
      </c>
      <c r="G19" s="35"/>
      <c r="H19" s="50">
        <v>1.9</v>
      </c>
      <c r="I19" s="51"/>
      <c r="J19" s="50">
        <v>1.9</v>
      </c>
      <c r="K19" s="55">
        <f>IF('Input-Output'!$E$16&gt;0,Calculations!$D$8*IF(Calculations!$C$98=1,0,IF(Calculations!$C$98=2,Calculations!F19/1000000*0.4536,IF($C$98=3,Calculations!H19/1000000*0.4536,Calculations!J19/1000000*0.4536))),$H$8*IF(Calculations!$C$98=1,0,IF(Calculations!$C$98=2,Calculations!F19/1000000*0.4536,IF($C$98=3,Calculations!H19/1000000*0.4536,Calculations!J19/1000000*0.4536))))</f>
        <v>0</v>
      </c>
      <c r="L19" s="204" t="s">
        <v>117</v>
      </c>
      <c r="M19" s="45"/>
    </row>
    <row r="20" spans="3:13" ht="12.75">
      <c r="C20" s="56" t="s">
        <v>11</v>
      </c>
      <c r="D20" s="57" t="s">
        <v>12</v>
      </c>
      <c r="F20" s="244">
        <v>120000</v>
      </c>
      <c r="G20" s="36"/>
      <c r="H20" s="58">
        <v>120000</v>
      </c>
      <c r="I20" s="59"/>
      <c r="J20" s="58">
        <v>120000</v>
      </c>
      <c r="K20" s="55">
        <f>IF('Input-Output'!$E$16&gt;0,Calculations!$D$8*IF(Calculations!$C$98=1,0,IF(Calculations!$C$98=2,Calculations!F20/1000000*0.4536,IF($C$98=3,Calculations!H20/1000000*0.4536,Calculations!J20/1000000*0.4536))),$H$8*IF(Calculations!$C$98=1,0,IF(Calculations!$C$98=2,Calculations!F20/1000000*0.4536,IF($C$98=3,Calculations!H20/1000000*0.4536,Calculations!J20/1000000*0.4536))))</f>
        <v>0</v>
      </c>
      <c r="L20" s="52" t="s">
        <v>116</v>
      </c>
      <c r="M20" s="45"/>
    </row>
    <row r="21" spans="3:13" ht="12.75">
      <c r="C21" s="53" t="s">
        <v>13</v>
      </c>
      <c r="D21" s="49" t="s">
        <v>133</v>
      </c>
      <c r="F21" s="243">
        <v>11</v>
      </c>
      <c r="G21" s="35"/>
      <c r="H21" s="50">
        <v>11</v>
      </c>
      <c r="I21" s="51"/>
      <c r="J21" s="50">
        <v>11</v>
      </c>
      <c r="K21" s="55">
        <f>IF('Input-Output'!$E$16&gt;0,Calculations!$D$8*IF(Calculations!$C$98=1,0,IF(Calculations!$C$98=2,Calculations!F21/1000000*0.4536,IF($C$98=3,Calculations!H21/1000000*0.4536,Calculations!J21/1000000*0.4536))),$H$8*IF(Calculations!$C$98=1,0,IF(Calculations!$C$98=2,Calculations!F21/1000000*0.4536,IF($C$98=3,Calculations!H21/1000000*0.4536,Calculations!J21/1000000*0.4536))))</f>
        <v>0</v>
      </c>
      <c r="L21" s="52" t="s">
        <v>111</v>
      </c>
      <c r="M21" s="45"/>
    </row>
    <row r="22" spans="3:13" ht="12.75">
      <c r="C22" s="53" t="s">
        <v>14</v>
      </c>
      <c r="D22" s="49" t="s">
        <v>15</v>
      </c>
      <c r="F22" s="243">
        <v>0.0005</v>
      </c>
      <c r="G22" s="35"/>
      <c r="H22" s="60">
        <v>0.0005</v>
      </c>
      <c r="I22" s="61"/>
      <c r="J22" s="50">
        <v>0.0005</v>
      </c>
      <c r="K22" s="55">
        <f>IF('Input-Output'!$E$16&gt;0,Calculations!$D$8*IF(Calculations!$C$98=1,0,IF(Calculations!$C$98=2,Calculations!F22/1000000*0.4536,IF($C$98=3,Calculations!H22/1000000*0.4536,Calculations!J22/1000000*0.4536))),$H$8*IF(Calculations!$C$98=1,0,IF(Calculations!$C$98=2,Calculations!F22/1000000*0.4536,IF($C$98=3,Calculations!H22/1000000*0.4536,Calculations!J22/1000000*0.4536))))</f>
        <v>0</v>
      </c>
      <c r="L22" s="52" t="s">
        <v>117</v>
      </c>
      <c r="M22" s="45"/>
    </row>
    <row r="23" spans="3:13" ht="12.75">
      <c r="C23" s="53" t="s">
        <v>16</v>
      </c>
      <c r="D23" s="49" t="s">
        <v>17</v>
      </c>
      <c r="F23" s="243">
        <v>2.3</v>
      </c>
      <c r="G23" s="35"/>
      <c r="H23" s="50">
        <v>2.3</v>
      </c>
      <c r="I23" s="51"/>
      <c r="J23" s="50">
        <v>2.3</v>
      </c>
      <c r="K23" s="55">
        <f>IF('Input-Output'!$E$16&gt;0,Calculations!$D$8*IF(Calculations!$C$98=1,0,IF(Calculations!$C$98=2,Calculations!F23/1000000*0.4536,IF($C$98=3,Calculations!H23/1000000*0.4536,Calculations!J23/1000000*0.4536))),$H$8*IF(Calculations!$C$98=1,0,IF(Calculations!$C$98=2,Calculations!F23/1000000*0.4536,IF($C$98=3,Calculations!H23/1000000*0.4536,Calculations!J23/1000000*0.4536))))</f>
        <v>0</v>
      </c>
      <c r="L23" s="52" t="s">
        <v>111</v>
      </c>
      <c r="M23" s="45"/>
    </row>
    <row r="24" spans="3:13" ht="12.75">
      <c r="C24" s="53" t="s">
        <v>18</v>
      </c>
      <c r="D24" s="49" t="s">
        <v>133</v>
      </c>
      <c r="F24" s="243">
        <v>5.5</v>
      </c>
      <c r="G24" s="35"/>
      <c r="H24" s="50">
        <v>5.5</v>
      </c>
      <c r="I24" s="51"/>
      <c r="J24" s="50">
        <v>5.5</v>
      </c>
      <c r="K24" s="55">
        <f>IF('Input-Output'!$E$16&gt;0,Calculations!$D$8*IF(Calculations!$C$98=1,0,IF(Calculations!$C$98=2,Calculations!F24/1000000*0.4536,IF($C$98=3,Calculations!H24/1000000*0.4536,Calculations!J24/1000000*0.4536))),$H$8*IF(Calculations!$C$98=1,0,IF(Calculations!$C$98=2,Calculations!F24/1000000*0.4536,IF($C$98=3,Calculations!H24/1000000*0.4536,Calculations!J24/1000000*0.4536))))</f>
        <v>0</v>
      </c>
      <c r="L24" s="52" t="s">
        <v>119</v>
      </c>
      <c r="M24" s="62"/>
    </row>
    <row r="25" spans="3:13" ht="12.75">
      <c r="C25" s="53" t="s">
        <v>19</v>
      </c>
      <c r="D25" s="49" t="s">
        <v>20</v>
      </c>
      <c r="E25" s="63"/>
      <c r="F25" s="50">
        <v>2.4E-05</v>
      </c>
      <c r="G25" s="63"/>
      <c r="H25" s="50">
        <v>2.4E-05</v>
      </c>
      <c r="I25" s="63"/>
      <c r="J25" s="50">
        <v>2.4E-05</v>
      </c>
      <c r="K25" s="64">
        <f>IF('Input-Output'!$E$16&gt;0,Calculations!$D$8*IF(Calculations!$C$98=1,0,IF(Calculations!$C$98=2,Calculations!F25/1000000*0.4536,IF($C$98=3,Calculations!H25/1000000*0.4536,Calculations!J25/1000000*0.4536))),$H$8*IF(Calculations!$C$98=1,0,IF(Calculations!$C$98=2,Calculations!F25/1000000*0.4536,IF($C$98=3,Calculations!H25/1000000*0.4536,Calculations!J25/1000000*0.4536))))</f>
        <v>0</v>
      </c>
      <c r="L25" s="52" t="s">
        <v>117</v>
      </c>
      <c r="M25" s="62"/>
    </row>
    <row r="26" spans="3:13" ht="12.75">
      <c r="C26" s="53" t="s">
        <v>21</v>
      </c>
      <c r="D26" s="49" t="s">
        <v>98</v>
      </c>
      <c r="E26" s="66" t="s">
        <v>22</v>
      </c>
      <c r="F26" s="67">
        <v>1.8E-06</v>
      </c>
      <c r="G26" s="66" t="s">
        <v>22</v>
      </c>
      <c r="H26" s="67">
        <v>1.8E-06</v>
      </c>
      <c r="I26" s="66" t="s">
        <v>22</v>
      </c>
      <c r="J26" s="67">
        <v>1.8E-06</v>
      </c>
      <c r="K26" s="64">
        <f>IF('Input-Output'!$E$16&gt;0,Calculations!$D$8*IF(Calculations!$C$98=1,0,IF(Calculations!$C$98=2,Calculations!F26/1000000*0.4536,IF($C$98=3,Calculations!H26/1000000*0.4536,Calculations!J26/1000000*0.4536))),$H$8*IF(Calculations!$C$98=1,0,IF(Calculations!$C$98=2,Calculations!F26/1000000*0.4536,IF($C$98=3,Calculations!H26/1000000*0.4536,Calculations!J26/1000000*0.4536))))</f>
        <v>0</v>
      </c>
      <c r="L26" s="52" t="s">
        <v>118</v>
      </c>
      <c r="M26" s="62" t="s">
        <v>130</v>
      </c>
    </row>
    <row r="27" spans="3:13" ht="12.75">
      <c r="C27" s="53" t="s">
        <v>23</v>
      </c>
      <c r="D27" s="49" t="s">
        <v>24</v>
      </c>
      <c r="E27" s="66" t="s">
        <v>22</v>
      </c>
      <c r="F27" s="50">
        <v>1.6E-05</v>
      </c>
      <c r="G27" s="66" t="s">
        <v>22</v>
      </c>
      <c r="H27" s="50">
        <v>1.6E-05</v>
      </c>
      <c r="I27" s="66" t="s">
        <v>22</v>
      </c>
      <c r="J27" s="50">
        <v>1.6E-05</v>
      </c>
      <c r="K27" s="64">
        <f>IF('Input-Output'!$E$16&gt;0,Calculations!$D$8*IF(Calculations!$C$98=1,0,IF(Calculations!$C$98=2,Calculations!F27/1000000*0.4536,IF($C$98=3,Calculations!H27/1000000*0.4536,Calculations!J27/1000000*0.4536))),$H$8*IF(Calculations!$C$98=1,0,IF(Calculations!$C$98=2,Calculations!F27/1000000*0.4536,IF($C$98=3,Calculations!H27/1000000*0.4536,Calculations!J27/1000000*0.4536))))</f>
        <v>0</v>
      </c>
      <c r="L27" s="52" t="s">
        <v>118</v>
      </c>
      <c r="M27" s="62" t="s">
        <v>130</v>
      </c>
    </row>
    <row r="28" spans="3:13" ht="12.75">
      <c r="C28" s="53" t="s">
        <v>25</v>
      </c>
      <c r="D28" s="49" t="s">
        <v>26</v>
      </c>
      <c r="E28" s="66" t="s">
        <v>22</v>
      </c>
      <c r="F28" s="50">
        <v>1.8E-06</v>
      </c>
      <c r="G28" s="66" t="s">
        <v>22</v>
      </c>
      <c r="H28" s="50">
        <v>1.8E-06</v>
      </c>
      <c r="I28" s="66" t="s">
        <v>22</v>
      </c>
      <c r="J28" s="50">
        <v>1.8E-06</v>
      </c>
      <c r="K28" s="64">
        <f>IF('Input-Output'!$E$16&gt;0,Calculations!$D$8*IF(Calculations!$C$98=1,0,IF(Calculations!$C$98=2,Calculations!F28/1000000*0.4536,IF($C$98=3,Calculations!H28/1000000*0.4536,Calculations!J28/1000000*0.4536))),$H$8*IF(Calculations!$C$98=1,0,IF(Calculations!$C$98=2,Calculations!F28/1000000*0.4536,IF($C$98=3,Calculations!H28/1000000*0.4536,Calculations!J28/1000000*0.4536))))</f>
        <v>0</v>
      </c>
      <c r="L28" s="52" t="s">
        <v>118</v>
      </c>
      <c r="M28" s="62" t="s">
        <v>130</v>
      </c>
    </row>
    <row r="29" spans="3:13" ht="12.75">
      <c r="C29" s="56" t="s">
        <v>27</v>
      </c>
      <c r="D29" s="49" t="s">
        <v>106</v>
      </c>
      <c r="E29" s="66" t="s">
        <v>22</v>
      </c>
      <c r="F29" s="50">
        <v>1.8E-06</v>
      </c>
      <c r="G29" s="66" t="s">
        <v>22</v>
      </c>
      <c r="H29" s="50">
        <v>1.8E-06</v>
      </c>
      <c r="I29" s="66" t="s">
        <v>22</v>
      </c>
      <c r="J29" s="50">
        <v>1.8E-06</v>
      </c>
      <c r="K29" s="64">
        <f>IF('Input-Output'!$E$16&gt;0,Calculations!$D$8*IF(Calculations!$C$98=1,0,IF(Calculations!$C$98=2,Calculations!F29/1000000*0.4536,IF($C$98=3,Calculations!H29/1000000*0.4536,Calculations!J29/1000000*0.4536))),$H$8*IF(Calculations!$C$98=1,0,IF(Calculations!$C$98=2,Calculations!F29/1000000*0.4536,IF($C$98=3,Calculations!H29/1000000*0.4536,Calculations!J29/1000000*0.4536))))</f>
        <v>0</v>
      </c>
      <c r="L29" s="52" t="s">
        <v>118</v>
      </c>
      <c r="M29" s="62" t="s">
        <v>130</v>
      </c>
    </row>
    <row r="30" spans="3:13" ht="12.75">
      <c r="C30" s="53" t="s">
        <v>28</v>
      </c>
      <c r="D30" s="49" t="s">
        <v>29</v>
      </c>
      <c r="E30" s="66" t="s">
        <v>22</v>
      </c>
      <c r="F30" s="50">
        <v>2.4E-06</v>
      </c>
      <c r="G30" s="66" t="s">
        <v>22</v>
      </c>
      <c r="H30" s="50">
        <v>2.4E-06</v>
      </c>
      <c r="I30" s="66" t="s">
        <v>22</v>
      </c>
      <c r="J30" s="50">
        <v>2.4E-06</v>
      </c>
      <c r="K30" s="64">
        <f>IF('Input-Output'!$E$16&gt;0,Calculations!$D$8*IF(Calculations!$C$98=1,0,IF(Calculations!$C$98=2,Calculations!F30/1000000*0.4536,IF($C$98=3,Calculations!H30/1000000*0.4536,Calculations!J30/1000000*0.4536))),$H$8*IF(Calculations!$C$98=1,0,IF(Calculations!$C$98=2,Calculations!F30/1000000*0.4536,IF($C$98=3,Calculations!H30/1000000*0.4536,Calculations!J30/1000000*0.4536))))</f>
        <v>0</v>
      </c>
      <c r="L30" s="52" t="s">
        <v>118</v>
      </c>
      <c r="M30" s="62"/>
    </row>
    <row r="31" spans="3:13" ht="12.75">
      <c r="C31" s="53" t="s">
        <v>131</v>
      </c>
      <c r="D31" s="49" t="s">
        <v>30</v>
      </c>
      <c r="E31" s="66" t="s">
        <v>22</v>
      </c>
      <c r="F31" s="50">
        <v>1.8E-06</v>
      </c>
      <c r="G31" s="66" t="s">
        <v>22</v>
      </c>
      <c r="H31" s="50">
        <v>1.8E-06</v>
      </c>
      <c r="I31" s="66" t="s">
        <v>22</v>
      </c>
      <c r="J31" s="50">
        <v>1.8E-06</v>
      </c>
      <c r="K31" s="64">
        <f>IF('Input-Output'!$E$16&gt;0,Calculations!$D$8*IF(Calculations!$C$98=1,0,IF(Calculations!$C$98=2,Calculations!F31/1000000*0.4536,IF($C$98=3,Calculations!H31/1000000*0.4536,Calculations!J31/1000000*0.4536))),$H$8*IF(Calculations!$C$98=1,0,IF(Calculations!$C$98=2,Calculations!F31/1000000*0.4536,IF($C$98=3,Calculations!H31/1000000*0.4536,Calculations!J31/1000000*0.4536))))</f>
        <v>0</v>
      </c>
      <c r="L31" s="52" t="s">
        <v>118</v>
      </c>
      <c r="M31" s="62" t="s">
        <v>130</v>
      </c>
    </row>
    <row r="32" spans="3:13" ht="12.75">
      <c r="C32" s="53" t="s">
        <v>31</v>
      </c>
      <c r="D32" s="49" t="s">
        <v>32</v>
      </c>
      <c r="E32" s="63"/>
      <c r="F32" s="50">
        <v>0.0021</v>
      </c>
      <c r="G32" s="63"/>
      <c r="H32" s="50">
        <v>0.0021</v>
      </c>
      <c r="I32" s="63"/>
      <c r="J32" s="50">
        <v>0.0021</v>
      </c>
      <c r="K32" s="64">
        <f>IF('Input-Output'!$E$16&gt;0,Calculations!$D$8*IF(Calculations!$C$98=1,0,IF(Calculations!$C$98=2,Calculations!F32/1000000*0.4536,IF($C$98=3,Calculations!H32/1000000*0.4536,Calculations!J32/1000000*0.4536))),$H$8*IF(Calculations!$C$98=1,0,IF(Calculations!$C$98=2,Calculations!F32/1000000*0.4536,IF($C$98=3,Calculations!H32/1000000*0.4536,Calculations!J32/1000000*0.4536))))</f>
        <v>0</v>
      </c>
      <c r="L32" s="52" t="s">
        <v>111</v>
      </c>
      <c r="M32" s="62"/>
    </row>
    <row r="33" spans="3:13" ht="12.75">
      <c r="C33" s="53" t="s">
        <v>33</v>
      </c>
      <c r="D33" s="49" t="s">
        <v>34</v>
      </c>
      <c r="E33" s="66" t="s">
        <v>22</v>
      </c>
      <c r="F33" s="50">
        <v>1.2E-06</v>
      </c>
      <c r="G33" s="66" t="s">
        <v>22</v>
      </c>
      <c r="H33" s="50">
        <v>1.2E-06</v>
      </c>
      <c r="I33" s="66" t="s">
        <v>22</v>
      </c>
      <c r="J33" s="50">
        <v>1.2E-06</v>
      </c>
      <c r="K33" s="64">
        <f>IF('Input-Output'!$E$16&gt;0,Calculations!$D$8*IF(Calculations!$C$98=1,0,IF(Calculations!$C$98=2,Calculations!F33/1000000*0.4536,IF($C$98=3,Calculations!H33/1000000*0.4536,Calculations!J33/1000000*0.4536))),$H$8*IF(Calculations!$C$98=1,0,IF(Calculations!$C$98=2,Calculations!F33/1000000*0.4536,IF($C$98=3,Calculations!H33/1000000*0.4536,Calculations!J33/1000000*0.4536))))</f>
        <v>0</v>
      </c>
      <c r="L33" s="52" t="s">
        <v>118</v>
      </c>
      <c r="M33" s="62" t="s">
        <v>130</v>
      </c>
    </row>
    <row r="34" spans="3:13" ht="12.75">
      <c r="C34" s="53" t="s">
        <v>35</v>
      </c>
      <c r="D34" s="49" t="s">
        <v>36</v>
      </c>
      <c r="E34" s="66" t="s">
        <v>22</v>
      </c>
      <c r="F34" s="50">
        <v>1.8E-06</v>
      </c>
      <c r="G34" s="66" t="s">
        <v>22</v>
      </c>
      <c r="H34" s="50">
        <v>1.8E-06</v>
      </c>
      <c r="I34" s="66" t="s">
        <v>22</v>
      </c>
      <c r="J34" s="50">
        <v>1.8E-06</v>
      </c>
      <c r="K34" s="64">
        <f>IF('Input-Output'!$E$16&gt;0,Calculations!$D$8*IF(Calculations!$C$98=1,0,IF(Calculations!$C$98=2,Calculations!F34/1000000*0.4536,IF($C$98=3,Calculations!H34/1000000*0.4536,Calculations!J34/1000000*0.4536))),$H$8*IF(Calculations!$C$98=1,0,IF(Calculations!$C$98=2,Calculations!F34/1000000*0.4536,IF($C$98=3,Calculations!H34/1000000*0.4536,Calculations!J34/1000000*0.4536))))</f>
        <v>0</v>
      </c>
      <c r="L34" s="52" t="s">
        <v>118</v>
      </c>
      <c r="M34" s="62" t="s">
        <v>130</v>
      </c>
    </row>
    <row r="35" spans="3:13" ht="12.75">
      <c r="C35" s="53" t="s">
        <v>37</v>
      </c>
      <c r="D35" s="49" t="s">
        <v>38</v>
      </c>
      <c r="E35" s="66" t="s">
        <v>22</v>
      </c>
      <c r="F35" s="50">
        <v>1.2E-06</v>
      </c>
      <c r="G35" s="66" t="s">
        <v>22</v>
      </c>
      <c r="H35" s="50">
        <v>1.2E-06</v>
      </c>
      <c r="I35" s="66" t="s">
        <v>22</v>
      </c>
      <c r="J35" s="50">
        <v>1.2E-06</v>
      </c>
      <c r="K35" s="64">
        <f>IF('Input-Output'!$E$16&gt;0,Calculations!$D$8*IF(Calculations!$C$98=1,0,IF(Calculations!$C$98=2,Calculations!F35/1000000*0.4536,IF($C$98=3,Calculations!H35/1000000*0.4536,Calculations!J35/1000000*0.4536))),$H$8*IF(Calculations!$C$98=1,0,IF(Calculations!$C$98=2,Calculations!F35/1000000*0.4536,IF($C$98=3,Calculations!H35/1000000*0.4536,Calculations!J35/1000000*0.4536))))</f>
        <v>0</v>
      </c>
      <c r="L35" s="52" t="s">
        <v>118</v>
      </c>
      <c r="M35" s="62" t="s">
        <v>130</v>
      </c>
    </row>
    <row r="36" spans="3:13" ht="12.75">
      <c r="C36" s="121" t="s">
        <v>146</v>
      </c>
      <c r="D36" s="122" t="s">
        <v>147</v>
      </c>
      <c r="E36" s="66" t="s">
        <v>22</v>
      </c>
      <c r="F36" s="50">
        <v>1.8E-06</v>
      </c>
      <c r="G36" s="66" t="s">
        <v>22</v>
      </c>
      <c r="H36" s="50">
        <v>1.8E-06</v>
      </c>
      <c r="I36" s="66" t="s">
        <v>22</v>
      </c>
      <c r="J36" s="50">
        <v>1.8E-06</v>
      </c>
      <c r="K36" s="64">
        <f>IF('Input-Output'!$E$16&gt;0,Calculations!$D$8*IF(Calculations!$C$98=1,0,IF(Calculations!$C$98=2,Calculations!F36/1000000*0.4536,IF($C$98=3,Calculations!H36/1000000*0.4536,Calculations!J36/1000000*0.4536))),$H$8*IF(Calculations!$C$98=1,0,IF(Calculations!$C$98=2,Calculations!F36/1000000*0.4536,IF($C$98=3,Calculations!H36/1000000*0.4536,Calculations!J36/1000000*0.4536))))</f>
        <v>0</v>
      </c>
      <c r="L36" s="52" t="s">
        <v>118</v>
      </c>
      <c r="M36" s="62" t="s">
        <v>130</v>
      </c>
    </row>
    <row r="37" spans="3:13" ht="12.75">
      <c r="C37" s="53" t="s">
        <v>39</v>
      </c>
      <c r="D37" s="49" t="s">
        <v>40</v>
      </c>
      <c r="E37" s="63"/>
      <c r="F37" s="50">
        <v>2.1</v>
      </c>
      <c r="G37" s="63"/>
      <c r="H37" s="50">
        <v>2.1</v>
      </c>
      <c r="I37" s="63"/>
      <c r="J37" s="50">
        <v>2.1</v>
      </c>
      <c r="K37" s="64">
        <f>IF('Input-Output'!$E$16&gt;0,Calculations!$D$8*IF(Calculations!$C$98=1,0,IF(Calculations!$C$98=2,Calculations!F37/1000000*0.4536,IF($C$98=3,Calculations!H37/1000000*0.4536,Calculations!J37/1000000*0.4536))),$H$8*IF(Calculations!$C$98=1,0,IF(Calculations!$C$98=2,Calculations!F37/1000000*0.4536,IF($C$98=3,Calculations!H37/1000000*0.4536,Calculations!J37/1000000*0.4536))))</f>
        <v>0</v>
      </c>
      <c r="L37" s="52" t="s">
        <v>118</v>
      </c>
      <c r="M37" s="62"/>
    </row>
    <row r="38" spans="3:13" ht="12.75">
      <c r="C38" s="53" t="s">
        <v>99</v>
      </c>
      <c r="D38" s="49" t="s">
        <v>41</v>
      </c>
      <c r="E38" s="66" t="s">
        <v>22</v>
      </c>
      <c r="F38" s="50">
        <v>1.8E-06</v>
      </c>
      <c r="G38" s="66" t="s">
        <v>22</v>
      </c>
      <c r="H38" s="50">
        <v>1.8E-06</v>
      </c>
      <c r="I38" s="66" t="s">
        <v>22</v>
      </c>
      <c r="J38" s="50">
        <v>1.8E-06</v>
      </c>
      <c r="K38" s="64">
        <f>IF('Input-Output'!$E$16&gt;0,Calculations!$D$8*IF(Calculations!$C$98=1,0,IF(Calculations!$C$98=2,Calculations!F38/1000000*0.4536,IF($C$98=3,Calculations!H38/1000000*0.4536,Calculations!J38/1000000*0.4536))),$H$8*IF(Calculations!$C$98=1,0,IF(Calculations!$C$98=2,Calculations!F38/1000000*0.4536,IF($C$98=3,Calculations!H38/1000000*0.4536,Calculations!J38/1000000*0.4536))))</f>
        <v>0</v>
      </c>
      <c r="L38" s="52" t="s">
        <v>118</v>
      </c>
      <c r="M38" s="62" t="s">
        <v>130</v>
      </c>
    </row>
    <row r="39" spans="3:13" ht="12.75">
      <c r="C39" s="53" t="s">
        <v>42</v>
      </c>
      <c r="D39" s="49" t="s">
        <v>43</v>
      </c>
      <c r="E39" s="66" t="s">
        <v>22</v>
      </c>
      <c r="F39" s="50">
        <v>1.2E-06</v>
      </c>
      <c r="G39" s="66" t="s">
        <v>22</v>
      </c>
      <c r="H39" s="50">
        <v>1.2E-06</v>
      </c>
      <c r="I39" s="66" t="s">
        <v>22</v>
      </c>
      <c r="J39" s="50">
        <v>1.2E-06</v>
      </c>
      <c r="K39" s="64">
        <f>IF('Input-Output'!$E$16&gt;0,Calculations!$D$8*IF(Calculations!$C$98=1,0,IF(Calculations!$C$98=2,Calculations!F39/1000000*0.4536,IF($C$98=3,Calculations!H39/1000000*0.4536,Calculations!J39/1000000*0.4536))),$H$8*IF(Calculations!$C$98=1,0,IF(Calculations!$C$98=2,Calculations!F39/1000000*0.4536,IF($C$98=3,Calculations!H39/1000000*0.4536,Calculations!J39/1000000*0.4536))))</f>
        <v>0</v>
      </c>
      <c r="L39" s="52" t="s">
        <v>118</v>
      </c>
      <c r="M39" s="62" t="s">
        <v>130</v>
      </c>
    </row>
    <row r="40" spans="3:13" ht="12.75">
      <c r="C40" s="53" t="s">
        <v>44</v>
      </c>
      <c r="D40" s="49" t="s">
        <v>45</v>
      </c>
      <c r="E40" s="63"/>
      <c r="F40" s="50">
        <v>0.0012</v>
      </c>
      <c r="G40" s="63"/>
      <c r="H40" s="50">
        <v>0.0012</v>
      </c>
      <c r="I40" s="63"/>
      <c r="J40" s="50">
        <v>0.0012</v>
      </c>
      <c r="K40" s="64">
        <f>IF('Input-Output'!$E$16&gt;0,Calculations!$D$8*IF(Calculations!$C$98=1,0,IF(Calculations!$C$98=2,Calculations!F40/1000000*0.4536,IF($C$98=3,Calculations!H40/1000000*0.4536,Calculations!J40/1000000*0.4536))),$H$8*IF(Calculations!$C$98=1,0,IF(Calculations!$C$98=2,Calculations!F40/1000000*0.4536,IF($C$98=3,Calculations!H40/1000000*0.4536,Calculations!J40/1000000*0.4536))))</f>
        <v>0</v>
      </c>
      <c r="L40" s="52" t="s">
        <v>118</v>
      </c>
      <c r="M40" s="62"/>
    </row>
    <row r="41" spans="3:13" ht="12.75">
      <c r="C41" s="53" t="s">
        <v>46</v>
      </c>
      <c r="D41" s="49" t="s">
        <v>47</v>
      </c>
      <c r="E41" s="63"/>
      <c r="F41" s="50">
        <v>3.1</v>
      </c>
      <c r="G41" s="63"/>
      <c r="H41" s="50">
        <v>3.1</v>
      </c>
      <c r="I41" s="63"/>
      <c r="J41" s="50">
        <v>3.1</v>
      </c>
      <c r="K41" s="64">
        <f>IF('Input-Output'!$E$16&gt;0,Calculations!$D$8*IF(Calculations!$C$98=1,0,IF(Calculations!$C$98=2,Calculations!F41/1000000*0.4536,IF($C$98=3,Calculations!H41/1000000*0.4536,Calculations!J41/1000000*0.4536))),$H$8*IF(Calculations!$C$98=1,0,IF(Calculations!$C$98=2,Calculations!F41/1000000*0.4536,IF($C$98=3,Calculations!H41/1000000*0.4536,Calculations!J41/1000000*0.4536))))</f>
        <v>0</v>
      </c>
      <c r="L41" s="52" t="s">
        <v>118</v>
      </c>
      <c r="M41" s="62"/>
    </row>
    <row r="42" spans="3:13" ht="12.75">
      <c r="C42" s="53" t="s">
        <v>48</v>
      </c>
      <c r="D42" s="49" t="s">
        <v>49</v>
      </c>
      <c r="E42" s="63"/>
      <c r="F42" s="50">
        <v>3E-06</v>
      </c>
      <c r="G42" s="63"/>
      <c r="H42" s="50">
        <v>3E-06</v>
      </c>
      <c r="I42" s="63"/>
      <c r="J42" s="50">
        <v>3E-06</v>
      </c>
      <c r="K42" s="64">
        <f>IF('Input-Output'!$E$16&gt;0,Calculations!$D$8*IF(Calculations!$C$98=1,0,IF(Calculations!$C$98=2,Calculations!F42/1000000*0.4536,IF($C$98=3,Calculations!H42/1000000*0.4536,Calculations!J42/1000000*0.4536))),$H$8*IF(Calculations!$C$98=1,0,IF(Calculations!$C$98=2,Calculations!F42/1000000*0.4536,IF($C$98=3,Calculations!H42/1000000*0.4536,Calculations!J42/1000000*0.4536))))</f>
        <v>0</v>
      </c>
      <c r="L42" s="52" t="s">
        <v>118</v>
      </c>
      <c r="M42" s="62" t="s">
        <v>130</v>
      </c>
    </row>
    <row r="43" spans="3:13" ht="12.75">
      <c r="C43" s="53" t="s">
        <v>50</v>
      </c>
      <c r="D43" s="49" t="s">
        <v>51</v>
      </c>
      <c r="E43" s="63"/>
      <c r="F43" s="50">
        <v>2.8E-06</v>
      </c>
      <c r="G43" s="63"/>
      <c r="H43" s="50">
        <v>2.8E-06</v>
      </c>
      <c r="I43" s="63"/>
      <c r="J43" s="50">
        <v>2.8E-06</v>
      </c>
      <c r="K43" s="64">
        <f>IF('Input-Output'!$E$16&gt;0,Calculations!$D$8*IF(Calculations!$C$98=1,0,IF(Calculations!$C$98=2,Calculations!F43/1000000*0.4536,IF($C$98=3,Calculations!H43/1000000*0.4536,Calculations!J43/1000000*0.4536))),$H$8*IF(Calculations!$C$98=1,0,IF(Calculations!$C$98=2,Calculations!F43/1000000*0.4536,IF($C$98=3,Calculations!H43/1000000*0.4536,Calculations!J43/1000000*0.4536))))</f>
        <v>0</v>
      </c>
      <c r="L43" s="52" t="s">
        <v>118</v>
      </c>
      <c r="M43" s="62" t="s">
        <v>130</v>
      </c>
    </row>
    <row r="44" spans="3:13" ht="12.75">
      <c r="C44" s="53" t="s">
        <v>52</v>
      </c>
      <c r="D44" s="49" t="s">
        <v>53</v>
      </c>
      <c r="E44" s="63"/>
      <c r="F44" s="50">
        <v>0.075</v>
      </c>
      <c r="G44" s="63"/>
      <c r="H44" s="50">
        <v>0.075</v>
      </c>
      <c r="I44" s="63"/>
      <c r="J44" s="50">
        <v>0.075</v>
      </c>
      <c r="K44" s="64">
        <f>IF('Input-Output'!$E$16&gt;0,Calculations!$D$8*IF(Calculations!$C$98=1,0,IF(Calculations!$C$98=2,Calculations!F44/1000000*0.4536,IF($C$98=3,Calculations!H44/1000000*0.4536,Calculations!J44/1000000*0.4536))),$H$8*IF(Calculations!$C$98=1,0,IF(Calculations!$C$98=2,Calculations!F44/1000000*0.4536,IF($C$98=3,Calculations!H44/1000000*0.4536,Calculations!J44/1000000*0.4536))))</f>
        <v>0</v>
      </c>
      <c r="L44" s="52" t="s">
        <v>111</v>
      </c>
      <c r="M44" s="62"/>
    </row>
    <row r="45" spans="3:13" ht="12.75">
      <c r="C45" s="53" t="s">
        <v>54</v>
      </c>
      <c r="D45" s="49" t="s">
        <v>55</v>
      </c>
      <c r="E45" s="63"/>
      <c r="F45" s="50">
        <v>1.8</v>
      </c>
      <c r="G45" s="63"/>
      <c r="H45" s="50">
        <v>1.8</v>
      </c>
      <c r="I45" s="63"/>
      <c r="J45" s="50">
        <v>1.8</v>
      </c>
      <c r="K45" s="64">
        <f>IF('Input-Output'!$E$16&gt;0,Calculations!$D$8*IF(Calculations!$C$98=1,0,IF(Calculations!$C$98=2,Calculations!F45/1000000*0.4536,IF($C$98=3,Calculations!H45/1000000*0.4536,Calculations!J45/1000000*0.4536))),$H$8*IF(Calculations!$C$98=1,0,IF(Calculations!$C$98=2,Calculations!F45/1000000*0.4536,IF($C$98=3,Calculations!H45/1000000*0.4536,Calculations!J45/1000000*0.4536))))</f>
        <v>0</v>
      </c>
      <c r="L45" s="52" t="s">
        <v>118</v>
      </c>
      <c r="M45" s="62"/>
    </row>
    <row r="46" spans="3:13" ht="12.75">
      <c r="C46" s="53" t="s">
        <v>56</v>
      </c>
      <c r="D46" s="49" t="s">
        <v>57</v>
      </c>
      <c r="E46" s="66" t="s">
        <v>22</v>
      </c>
      <c r="F46" s="50">
        <v>1.8E-06</v>
      </c>
      <c r="G46" s="66" t="s">
        <v>22</v>
      </c>
      <c r="H46" s="50">
        <v>1.8E-06</v>
      </c>
      <c r="I46" s="66" t="s">
        <v>22</v>
      </c>
      <c r="J46" s="50">
        <v>1.8E-06</v>
      </c>
      <c r="K46" s="64">
        <f>IF('Input-Output'!$E$16&gt;0,Calculations!$D$8*IF(Calculations!$C$98=1,0,IF(Calculations!$C$98=2,Calculations!F46/1000000*0.4536,IF($C$98=3,Calculations!H46/1000000*0.4536,Calculations!J46/1000000*0.4536))),$H$8*IF(Calculations!$C$98=1,0,IF(Calculations!$C$98=2,Calculations!F46/1000000*0.4536,IF($C$98=3,Calculations!H46/1000000*0.4536,Calculations!J46/1000000*0.4536))))</f>
        <v>0</v>
      </c>
      <c r="L46" s="52" t="s">
        <v>118</v>
      </c>
      <c r="M46" s="62" t="s">
        <v>130</v>
      </c>
    </row>
    <row r="47" spans="3:13" ht="12.75">
      <c r="C47" s="53" t="s">
        <v>58</v>
      </c>
      <c r="D47" s="49" t="s">
        <v>59</v>
      </c>
      <c r="E47" s="63"/>
      <c r="F47" s="50">
        <v>0.00061</v>
      </c>
      <c r="G47" s="63"/>
      <c r="H47" s="50">
        <v>0.00061</v>
      </c>
      <c r="I47" s="63"/>
      <c r="J47" s="50">
        <v>0.00061</v>
      </c>
      <c r="K47" s="64">
        <f>IF('Input-Output'!$E$16&gt;0,Calculations!$D$8*IF(Calculations!$C$98=1,0,IF(Calculations!$C$98=2,Calculations!F47/1000000*0.4536,IF($C$98=3,Calculations!H47/1000000*0.4536,Calculations!J47/1000000*0.4536))),$H$8*IF(Calculations!$C$98=1,0,IF(Calculations!$C$98=2,Calculations!F47/1000000*0.4536,IF($C$98=3,Calculations!H47/1000000*0.4536,Calculations!J47/1000000*0.4536))))</f>
        <v>0</v>
      </c>
      <c r="L47" s="52" t="s">
        <v>118</v>
      </c>
      <c r="M47" s="62"/>
    </row>
    <row r="48" spans="3:13" ht="12.75">
      <c r="C48" s="53" t="s">
        <v>60</v>
      </c>
      <c r="D48" s="49" t="s">
        <v>61</v>
      </c>
      <c r="E48" s="63"/>
      <c r="F48" s="50">
        <v>2.6</v>
      </c>
      <c r="G48" s="63"/>
      <c r="H48" s="50">
        <v>2.6</v>
      </c>
      <c r="I48" s="63"/>
      <c r="J48" s="50">
        <v>2.6</v>
      </c>
      <c r="K48" s="64">
        <f>IF('Input-Output'!$E$16&gt;0,Calculations!$D$8*IF(Calculations!$C$98=1,0,IF(Calculations!$C$98=2,Calculations!F48/1000000*0.4536,IF($C$98=3,Calculations!H48/1000000*0.4536,Calculations!J48/1000000*0.4536))),$H$8*IF(Calculations!$C$98=1,0,IF(Calculations!$C$98=2,Calculations!F48/1000000*0.4536,IF($C$98=3,Calculations!H48/1000000*0.4536,Calculations!J48/1000000*0.4536))))</f>
        <v>0</v>
      </c>
      <c r="L48" s="52" t="s">
        <v>118</v>
      </c>
      <c r="M48" s="62"/>
    </row>
    <row r="49" spans="3:13" ht="12.75">
      <c r="C49" s="53" t="s">
        <v>62</v>
      </c>
      <c r="D49" s="49" t="s">
        <v>63</v>
      </c>
      <c r="E49" s="63"/>
      <c r="F49" s="50">
        <v>1.7E-05</v>
      </c>
      <c r="G49" s="63"/>
      <c r="H49" s="50">
        <v>1.7E-05</v>
      </c>
      <c r="I49" s="63"/>
      <c r="J49" s="50">
        <v>1.7E-05</v>
      </c>
      <c r="K49" s="64">
        <f>IF('Input-Output'!$E$16&gt;0,Calculations!$D$8*IF(Calculations!$C$98=1,0,IF(Calculations!$C$98=2,Calculations!F49/1000000*0.4536,IF($C$98=3,Calculations!H49/1000000*0.4536,Calculations!J49/1000000*0.4536))),$H$8*IF(Calculations!$C$98=1,0,IF(Calculations!$C$98=2,Calculations!F49/1000000*0.4536,IF($C$98=3,Calculations!H49/1000000*0.4536,Calculations!J49/1000000*0.4536))))</f>
        <v>0</v>
      </c>
      <c r="L49" s="52" t="s">
        <v>117</v>
      </c>
      <c r="M49" s="62" t="s">
        <v>130</v>
      </c>
    </row>
    <row r="50" spans="3:13" ht="12.75">
      <c r="C50" s="53" t="s">
        <v>64</v>
      </c>
      <c r="D50" s="49" t="s">
        <v>65</v>
      </c>
      <c r="E50" s="63"/>
      <c r="F50" s="50">
        <v>1.6</v>
      </c>
      <c r="G50" s="63"/>
      <c r="H50" s="50">
        <v>1.6</v>
      </c>
      <c r="I50" s="63"/>
      <c r="J50" s="50">
        <v>1.6</v>
      </c>
      <c r="K50" s="64">
        <f>IF('Input-Output'!$E$16&gt;0,Calculations!$D$8*IF(Calculations!$C$98=1,0,IF(Calculations!$C$98=2,Calculations!F50/1000000*0.4536,IF($C$98=3,Calculations!H50/1000000*0.4536,Calculations!J50/1000000*0.4536))),$H$8*IF(Calculations!$C$98=1,0,IF(Calculations!$C$98=2,Calculations!F50/1000000*0.4536,IF($C$98=3,Calculations!H50/1000000*0.4536,Calculations!J50/1000000*0.4536))))</f>
        <v>0</v>
      </c>
      <c r="L50" s="52" t="s">
        <v>118</v>
      </c>
      <c r="M50" s="62"/>
    </row>
    <row r="51" spans="3:13" ht="12.75">
      <c r="C51" s="53" t="s">
        <v>66</v>
      </c>
      <c r="D51" s="49" t="s">
        <v>67</v>
      </c>
      <c r="E51" s="63"/>
      <c r="F51" s="50">
        <v>5E-06</v>
      </c>
      <c r="G51" s="63"/>
      <c r="H51" s="50">
        <v>5E-06</v>
      </c>
      <c r="I51" s="63"/>
      <c r="J51" s="50">
        <v>5E-06</v>
      </c>
      <c r="K51" s="64">
        <f>IF('Input-Output'!$E$16&gt;0,Calculations!$D$8*IF(Calculations!$C$98=1,0,IF(Calculations!$C$98=2,Calculations!F51/1000000*0.4536,IF($C$98=3,Calculations!H51/1000000*0.4536,Calculations!J51/1000000*0.4536))),$H$8*IF(Calculations!$C$98=1,0,IF(Calculations!$C$98=2,Calculations!F51/1000000*0.4536,IF($C$98=3,Calculations!H51/1000000*0.4536,Calculations!J51/1000000*0.4536))))</f>
        <v>0</v>
      </c>
      <c r="L51" s="52" t="s">
        <v>118</v>
      </c>
      <c r="M51" s="62" t="s">
        <v>130</v>
      </c>
    </row>
    <row r="52" spans="3:13" ht="12.75">
      <c r="C52" s="53" t="s">
        <v>68</v>
      </c>
      <c r="D52" s="49" t="s">
        <v>69</v>
      </c>
      <c r="E52" s="63"/>
      <c r="F52" s="50">
        <v>0.0034</v>
      </c>
      <c r="G52" s="63"/>
      <c r="H52" s="50">
        <v>0.0034</v>
      </c>
      <c r="I52" s="63"/>
      <c r="J52" s="50">
        <v>0.0034</v>
      </c>
      <c r="K52" s="64">
        <f>IF('Input-Output'!$E$16&gt;0,Calculations!$D$8*IF(Calculations!$C$98=1,0,IF(Calculations!$C$98=2,Calculations!F52/1000000*0.4536,IF($C$98=3,Calculations!H52/1000000*0.4536,Calculations!J52/1000000*0.4536))),$H$8*IF(Calculations!$C$98=1,0,IF(Calculations!$C$98=2,Calculations!F52/1000000*0.4536,IF($C$98=3,Calculations!H52/1000000*0.4536,Calculations!J52/1000000*0.4536))))</f>
        <v>0</v>
      </c>
      <c r="L52" s="52" t="s">
        <v>119</v>
      </c>
      <c r="M52" s="62"/>
    </row>
    <row r="53" spans="3:13" ht="12.75">
      <c r="C53" s="53" t="s">
        <v>132</v>
      </c>
      <c r="D53" s="49" t="s">
        <v>133</v>
      </c>
      <c r="E53" s="63"/>
      <c r="F53" s="50" t="s">
        <v>133</v>
      </c>
      <c r="G53" s="63"/>
      <c r="H53" s="50" t="s">
        <v>133</v>
      </c>
      <c r="I53" s="63"/>
      <c r="J53" s="50" t="s">
        <v>133</v>
      </c>
      <c r="K53" s="68">
        <f>SUMIF(M25:M52,M53,K25:K52)</f>
        <v>0</v>
      </c>
      <c r="L53" s="52" t="s">
        <v>118</v>
      </c>
      <c r="M53" s="62" t="s">
        <v>130</v>
      </c>
    </row>
    <row r="54" spans="3:13" ht="12.75">
      <c r="C54" s="53" t="s">
        <v>70</v>
      </c>
      <c r="D54" s="49" t="s">
        <v>71</v>
      </c>
      <c r="E54" s="66"/>
      <c r="F54" s="50">
        <v>0.0002</v>
      </c>
      <c r="G54" s="66"/>
      <c r="H54" s="50">
        <v>0.0002</v>
      </c>
      <c r="I54" s="66"/>
      <c r="J54" s="50">
        <v>0.0002</v>
      </c>
      <c r="K54" s="68">
        <f>IF('Input-Output'!$E$16&gt;0,Calculations!$D$8*IF(Calculations!$C$98=1,0,IF(Calculations!$C$98=2,Calculations!F54/1000000*0.4536,IF($C$98=3,Calculations!H54/1000000*0.4536,Calculations!J54/1000000*0.4536))),$H$8*IF(Calculations!$C$98=1,0,IF(Calculations!$C$98=2,Calculations!F54/1000000*0.4536,IF($C$98=3,Calculations!H54/1000000*0.4536,Calculations!J54/1000000*0.4536))))</f>
        <v>0</v>
      </c>
      <c r="L54" s="52" t="s">
        <v>118</v>
      </c>
      <c r="M54" s="45"/>
    </row>
    <row r="55" spans="3:13" ht="12.75">
      <c r="C55" s="53" t="s">
        <v>72</v>
      </c>
      <c r="D55" s="49" t="s">
        <v>73</v>
      </c>
      <c r="E55" s="66"/>
      <c r="F55" s="50">
        <v>0.0044</v>
      </c>
      <c r="G55" s="66"/>
      <c r="H55" s="50">
        <v>0.0044</v>
      </c>
      <c r="I55" s="66"/>
      <c r="J55" s="50">
        <v>0.0044</v>
      </c>
      <c r="K55" s="68">
        <f>IF('Input-Output'!$E$16&gt;0,Calculations!$D$8*IF(Calculations!$C$98=1,0,IF(Calculations!$C$98=2,Calculations!F55/1000000*0.4536,IF($C$98=3,Calculations!H55/1000000*0.4536,Calculations!J55/1000000*0.4536))),$H$8*IF(Calculations!$C$98=1,0,IF(Calculations!$C$98=2,Calculations!F55/1000000*0.4536,IF($C$98=3,Calculations!H55/1000000*0.4536,Calculations!J55/1000000*0.4536))))</f>
        <v>0</v>
      </c>
      <c r="L55" s="52" t="s">
        <v>117</v>
      </c>
      <c r="M55" s="45"/>
    </row>
    <row r="56" spans="3:13" ht="12.75">
      <c r="C56" s="53" t="s">
        <v>74</v>
      </c>
      <c r="D56" s="49" t="s">
        <v>75</v>
      </c>
      <c r="E56" s="66" t="s">
        <v>22</v>
      </c>
      <c r="F56" s="50">
        <v>1.2E-05</v>
      </c>
      <c r="G56" s="66" t="s">
        <v>22</v>
      </c>
      <c r="H56" s="50">
        <v>1.2E-05</v>
      </c>
      <c r="I56" s="66" t="s">
        <v>22</v>
      </c>
      <c r="J56" s="50">
        <v>1.2E-05</v>
      </c>
      <c r="K56" s="68">
        <f>IF('Input-Output'!$E$16&gt;0,Calculations!$D$8*IF(Calculations!$C$98=1,0,IF(Calculations!$C$98=2,Calculations!F56/1000000*0.4536,IF($C$98=3,Calculations!H56/1000000*0.4536,Calculations!J56/1000000*0.4536))),$H$8*IF(Calculations!$C$98=1,0,IF(Calculations!$C$98=2,Calculations!F56/1000000*0.4536,IF($C$98=3,Calculations!H56/1000000*0.4536,Calculations!J56/1000000*0.4536))))</f>
        <v>0</v>
      </c>
      <c r="L56" s="52" t="s">
        <v>118</v>
      </c>
      <c r="M56" s="45"/>
    </row>
    <row r="57" spans="3:13" ht="12.75">
      <c r="C57" s="53" t="s">
        <v>76</v>
      </c>
      <c r="D57" s="49" t="s">
        <v>77</v>
      </c>
      <c r="E57" s="66"/>
      <c r="F57" s="50">
        <v>0.0011</v>
      </c>
      <c r="G57" s="66"/>
      <c r="H57" s="50">
        <v>0.0011</v>
      </c>
      <c r="I57" s="66"/>
      <c r="J57" s="50">
        <v>0.0011</v>
      </c>
      <c r="K57" s="68">
        <f>IF('Input-Output'!$E$16&gt;0,Calculations!$D$8*IF(Calculations!$C$98=1,0,IF(Calculations!$C$98=2,Calculations!F57/1000000*0.4536,IF($C$98=3,Calculations!H57/1000000*0.4536,Calculations!J57/1000000*0.4536))),$H$8*IF(Calculations!$C$98=1,0,IF(Calculations!$C$98=2,Calculations!F57/1000000*0.4536,IF($C$98=3,Calculations!H57/1000000*0.4536,Calculations!J57/1000000*0.4536))))</f>
        <v>0</v>
      </c>
      <c r="L57" s="52" t="s">
        <v>117</v>
      </c>
      <c r="M57" s="45"/>
    </row>
    <row r="58" spans="3:13" ht="12.75">
      <c r="C58" s="53" t="s">
        <v>134</v>
      </c>
      <c r="D58" s="49" t="s">
        <v>133</v>
      </c>
      <c r="E58" s="66"/>
      <c r="F58" s="50">
        <v>0.0014</v>
      </c>
      <c r="G58" s="66"/>
      <c r="H58" s="50">
        <v>0.0014</v>
      </c>
      <c r="I58" s="66"/>
      <c r="J58" s="50">
        <v>0.0014</v>
      </c>
      <c r="K58" s="68">
        <f>IF('Input-Output'!$E$16&gt;0,Calculations!$D$8*IF(Calculations!$C$98=1,0,IF(Calculations!$C$98=2,Calculations!F58/1000000*0.4536,IF($C$98=3,Calculations!H58/1000000*0.4536,Calculations!J58/1000000*0.4536))),$H$8*IF(Calculations!$C$98=1,0,IF(Calculations!$C$98=2,Calculations!F58/1000000*0.4536,IF($C$98=3,Calculations!H58/1000000*0.4536,Calculations!J58/1000000*0.4536))))</f>
        <v>0</v>
      </c>
      <c r="L58" s="52" t="s">
        <v>117</v>
      </c>
      <c r="M58" s="45"/>
    </row>
    <row r="59" spans="3:13" ht="12.75">
      <c r="C59" s="53" t="s">
        <v>78</v>
      </c>
      <c r="D59" s="49" t="s">
        <v>79</v>
      </c>
      <c r="E59" s="66"/>
      <c r="F59" s="50">
        <v>8.4E-05</v>
      </c>
      <c r="G59" s="66"/>
      <c r="H59" s="50">
        <v>8.4E-05</v>
      </c>
      <c r="I59" s="66"/>
      <c r="J59" s="50">
        <v>8.4E-05</v>
      </c>
      <c r="K59" s="68">
        <f>IF('Input-Output'!$E$16&gt;0,Calculations!$D$8*IF(Calculations!$C$98=1,0,IF(Calculations!$C$98=2,Calculations!F59/1000000*0.4536,IF($C$98=3,Calculations!H59/1000000*0.4536,Calculations!J59/1000000*0.4536))),$H$8*IF(Calculations!$C$98=1,0,IF(Calculations!$C$98=2,Calculations!F59/1000000*0.4536,IF($C$98=3,Calculations!H59/1000000*0.4536,Calculations!J59/1000000*0.4536))))</f>
        <v>0</v>
      </c>
      <c r="L59" s="52" t="s">
        <v>117</v>
      </c>
      <c r="M59" s="45"/>
    </row>
    <row r="60" spans="3:13" ht="12.75">
      <c r="C60" s="53" t="s">
        <v>80</v>
      </c>
      <c r="D60" s="49" t="s">
        <v>81</v>
      </c>
      <c r="E60" s="66"/>
      <c r="F60" s="50">
        <v>0.00085</v>
      </c>
      <c r="G60" s="66"/>
      <c r="H60" s="50">
        <v>0.00085</v>
      </c>
      <c r="I60" s="66"/>
      <c r="J60" s="50">
        <v>0.00085</v>
      </c>
      <c r="K60" s="68">
        <f>IF('Input-Output'!$E$16&gt;0,Calculations!$D$8*IF(Calculations!$C$98=1,0,IF(Calculations!$C$98=2,Calculations!F60/1000000*0.4536,IF($C$98=3,Calculations!H60/1000000*0.4536,Calculations!J60/1000000*0.4536))),$H$8*IF(Calculations!$C$98=1,0,IF(Calculations!$C$98=2,Calculations!F60/1000000*0.4536,IF($C$98=3,Calculations!H60/1000000*0.4536,Calculations!J60/1000000*0.4536))))</f>
        <v>0</v>
      </c>
      <c r="L60" s="52" t="s">
        <v>119</v>
      </c>
      <c r="M60" s="45"/>
    </row>
    <row r="61" spans="3:13" ht="12.75">
      <c r="C61" s="53" t="s">
        <v>82</v>
      </c>
      <c r="D61" s="49" t="s">
        <v>83</v>
      </c>
      <c r="E61" s="66"/>
      <c r="F61" s="50">
        <v>0.00038</v>
      </c>
      <c r="G61" s="66"/>
      <c r="H61" s="50">
        <v>0.00038</v>
      </c>
      <c r="I61" s="66"/>
      <c r="J61" s="50">
        <v>0.00038</v>
      </c>
      <c r="K61" s="68">
        <f>IF('Input-Output'!$E$16&gt;0,Calculations!$D$8*IF(Calculations!$C$98=1,0,IF(Calculations!$C$98=2,Calculations!F61/1000000*0.4536,IF($C$98=3,Calculations!H61/1000000*0.4536,Calculations!J61/1000000*0.4536))),$H$8*IF(Calculations!$C$98=1,0,IF(Calculations!$C$98=2,Calculations!F61/1000000*0.4536,IF($C$98=3,Calculations!H61/1000000*0.4536,Calculations!J61/1000000*0.4536))))</f>
        <v>0</v>
      </c>
      <c r="L61" s="52" t="s">
        <v>117</v>
      </c>
      <c r="M61" s="45"/>
    </row>
    <row r="62" spans="3:13" ht="12.75">
      <c r="C62" s="53" t="s">
        <v>84</v>
      </c>
      <c r="D62" s="49" t="s">
        <v>85</v>
      </c>
      <c r="E62" s="66"/>
      <c r="F62" s="50">
        <v>0.00026</v>
      </c>
      <c r="G62" s="66"/>
      <c r="H62" s="50">
        <v>0.00026</v>
      </c>
      <c r="I62" s="66"/>
      <c r="J62" s="50">
        <v>0.00026</v>
      </c>
      <c r="K62" s="68">
        <f>IF('Input-Output'!$E$16&gt;0,Calculations!$D$8*IF(Calculations!$C$98=1,0,IF(Calculations!$C$98=2,Calculations!F62/1000000*0.4536,IF($C$98=3,Calculations!H62/1000000*0.4536,Calculations!J62/1000000*0.4536))),$H$8*IF(Calculations!$C$98=1,0,IF(Calculations!$C$98=2,Calculations!F62/1000000*0.4536,IF($C$98=3,Calculations!H62/1000000*0.4536,Calculations!J62/1000000*0.4536))))</f>
        <v>0</v>
      </c>
      <c r="L62" s="52" t="s">
        <v>117</v>
      </c>
      <c r="M62" s="45"/>
    </row>
    <row r="63" spans="3:13" ht="12.75">
      <c r="C63" s="121" t="s">
        <v>86</v>
      </c>
      <c r="D63" s="49" t="s">
        <v>87</v>
      </c>
      <c r="E63" s="66"/>
      <c r="F63" s="50">
        <v>0.0011</v>
      </c>
      <c r="G63" s="66"/>
      <c r="H63" s="50">
        <v>0.0011</v>
      </c>
      <c r="I63" s="66"/>
      <c r="J63" s="50">
        <v>0.0011</v>
      </c>
      <c r="K63" s="68">
        <f>IF('Input-Output'!$E$16&gt;0,Calculations!$D$8*IF(Calculations!$C$98=1,0,IF(Calculations!$C$98=2,Calculations!F63/1000000*0.4536,IF($C$98=3,Calculations!H63/1000000*0.4536,Calculations!J63/1000000*0.4536))),$H$8*IF(Calculations!$C$98=1,0,IF(Calculations!$C$98=2,Calculations!F63/1000000*0.4536,IF($C$98=3,Calculations!H63/1000000*0.4536,Calculations!J63/1000000*0.4536))))</f>
        <v>0</v>
      </c>
      <c r="L63" s="52" t="s">
        <v>117</v>
      </c>
      <c r="M63" s="45"/>
    </row>
    <row r="64" spans="3:13" ht="12.75">
      <c r="C64" s="53" t="s">
        <v>88</v>
      </c>
      <c r="D64" s="49" t="s">
        <v>89</v>
      </c>
      <c r="E64" s="66"/>
      <c r="F64" s="50">
        <v>0.0021</v>
      </c>
      <c r="G64" s="66"/>
      <c r="H64" s="50">
        <v>0.0021</v>
      </c>
      <c r="I64" s="66"/>
      <c r="J64" s="50">
        <v>0.0021</v>
      </c>
      <c r="K64" s="68">
        <f>IF('Input-Output'!$E$16&gt;0,Calculations!$D$8*IF(Calculations!$C$98=1,0,IF(Calculations!$C$98=2,Calculations!F64/1000000*0.4536,IF($C$98=3,Calculations!H64/1000000*0.4536,Calculations!J64/1000000*0.4536))),$H$8*IF(Calculations!$C$98=1,0,IF(Calculations!$C$98=2,Calculations!F64/1000000*0.4536,IF($C$98=3,Calculations!H64/1000000*0.4536,Calculations!J64/1000000*0.4536))))</f>
        <v>0</v>
      </c>
      <c r="L64" s="52" t="s">
        <v>119</v>
      </c>
      <c r="M64" s="45"/>
    </row>
    <row r="65" spans="3:13" ht="12.75">
      <c r="C65" s="53" t="s">
        <v>90</v>
      </c>
      <c r="D65" s="49" t="s">
        <v>91</v>
      </c>
      <c r="E65" s="66" t="s">
        <v>22</v>
      </c>
      <c r="F65" s="50">
        <v>2.4E-05</v>
      </c>
      <c r="G65" s="66" t="s">
        <v>22</v>
      </c>
      <c r="H65" s="50">
        <v>2.4E-05</v>
      </c>
      <c r="I65" s="66" t="s">
        <v>22</v>
      </c>
      <c r="J65" s="50">
        <v>2.4E-05</v>
      </c>
      <c r="K65" s="68">
        <f>IF('Input-Output'!$E$16&gt;0,Calculations!$D$8*IF(Calculations!$C$98=1,0,IF(Calculations!$C$98=2,Calculations!F65/1000000*0.4536,IF($C$98=3,Calculations!H65/1000000*0.4536,Calculations!J65/1000000*0.4536))),$H$8*IF(Calculations!$C$98=1,0,IF(Calculations!$C$98=2,Calculations!F65/1000000*0.4536,IF($C$98=3,Calculations!H65/1000000*0.4536,Calculations!J65/1000000*0.4536))))</f>
        <v>0</v>
      </c>
      <c r="L65" s="52" t="s">
        <v>118</v>
      </c>
      <c r="M65" s="45"/>
    </row>
    <row r="66" spans="3:13" ht="12.75">
      <c r="C66" s="53" t="s">
        <v>92</v>
      </c>
      <c r="D66" s="49" t="s">
        <v>105</v>
      </c>
      <c r="E66" s="66"/>
      <c r="F66" s="50">
        <v>0.0023</v>
      </c>
      <c r="G66" s="66"/>
      <c r="H66" s="50">
        <v>0.0023</v>
      </c>
      <c r="I66" s="66"/>
      <c r="J66" s="50">
        <v>0.0023</v>
      </c>
      <c r="K66" s="68">
        <f>IF('Input-Output'!$E$16&gt;0,Calculations!$D$8*IF(Calculations!$C$98=1,0,IF(Calculations!$C$98=2,Calculations!F66/1000000*0.4536,IF($C$98=3,Calculations!H66/1000000*0.4536,Calculations!J66/1000000*0.4536))),$H$8*IF(Calculations!$C$98=1,0,IF(Calculations!$C$98=2,Calculations!F66/1000000*0.4536,IF($C$98=3,Calculations!H66/1000000*0.4536,Calculations!J66/1000000*0.4536))))</f>
        <v>0</v>
      </c>
      <c r="L66" s="52" t="s">
        <v>117</v>
      </c>
      <c r="M66" s="45"/>
    </row>
    <row r="67" spans="3:13" ht="13.5" thickBot="1">
      <c r="C67" s="69" t="s">
        <v>93</v>
      </c>
      <c r="D67" s="70" t="s">
        <v>94</v>
      </c>
      <c r="E67" s="71"/>
      <c r="F67" s="72">
        <v>0.029</v>
      </c>
      <c r="G67" s="71"/>
      <c r="H67" s="72">
        <v>0.029</v>
      </c>
      <c r="I67" s="71"/>
      <c r="J67" s="72">
        <v>0.029</v>
      </c>
      <c r="K67" s="73">
        <f>IF('Input-Output'!$E$16&gt;0,Calculations!$D$8*IF(Calculations!$C$98=1,0,IF(Calculations!$C$98=2,Calculations!F67/1000000*0.4536,IF($C$98=3,Calculations!H67/1000000*0.4536,Calculations!J67/1000000*0.4536))),$H$8*IF(Calculations!$C$98=1,0,IF(Calculations!$C$98=2,Calculations!F67/1000000*0.4536,IF($C$98=3,Calculations!H67/1000000*0.4536,Calculations!J67/1000000*0.4536))))</f>
        <v>0</v>
      </c>
      <c r="L67" s="74" t="s">
        <v>118</v>
      </c>
      <c r="M67" s="75"/>
    </row>
    <row r="68" spans="3:14" ht="12.75">
      <c r="C68" s="54" t="s">
        <v>144</v>
      </c>
      <c r="D68" s="54"/>
      <c r="E68" s="35"/>
      <c r="F68" s="65"/>
      <c r="G68" s="35"/>
      <c r="H68" s="65"/>
      <c r="I68" s="35"/>
      <c r="J68" s="65"/>
      <c r="K68" s="35"/>
      <c r="L68" s="64"/>
      <c r="M68" s="117"/>
      <c r="N68" s="34"/>
    </row>
    <row r="69" spans="3:28" s="25" customFormat="1" ht="12.75">
      <c r="C69" s="76" t="s">
        <v>95</v>
      </c>
      <c r="D69" s="37"/>
      <c r="E69" s="32"/>
      <c r="F69" s="32"/>
      <c r="G69" s="77"/>
      <c r="H69" s="78"/>
      <c r="I69" s="77"/>
      <c r="J69" s="78"/>
      <c r="K69" s="77"/>
      <c r="L69" s="37"/>
      <c r="M69" s="27"/>
      <c r="N69" s="37"/>
      <c r="O69" s="37"/>
      <c r="P69" s="37"/>
      <c r="Q69" s="37"/>
      <c r="R69" s="37"/>
      <c r="S69" s="37"/>
      <c r="T69" s="37"/>
      <c r="U69" s="37"/>
      <c r="V69" s="37"/>
      <c r="W69" s="37"/>
      <c r="X69" s="37"/>
      <c r="Y69" s="37"/>
      <c r="Z69" s="37"/>
      <c r="AA69" s="37"/>
      <c r="AB69" s="37"/>
    </row>
    <row r="70" spans="3:12" s="25" customFormat="1" ht="12.75">
      <c r="C70" s="76" t="s">
        <v>96</v>
      </c>
      <c r="D70" s="76"/>
      <c r="E70" s="76"/>
      <c r="F70" s="76"/>
      <c r="G70" s="76"/>
      <c r="H70" s="79"/>
      <c r="I70" s="76"/>
      <c r="J70" s="79"/>
      <c r="K70" s="76"/>
      <c r="L70" s="76"/>
    </row>
    <row r="71" spans="3:28" ht="12.75">
      <c r="C71" s="1"/>
      <c r="D71" s="76"/>
      <c r="E71" s="76"/>
      <c r="F71" s="76"/>
      <c r="G71" s="76"/>
      <c r="H71" s="79"/>
      <c r="I71" s="76"/>
      <c r="J71" s="79"/>
      <c r="K71" s="76"/>
      <c r="L71" s="76"/>
      <c r="M71" s="25"/>
      <c r="N71" s="25"/>
      <c r="O71" s="25"/>
      <c r="P71" s="25"/>
      <c r="Q71" s="25"/>
      <c r="R71" s="25"/>
      <c r="S71" s="25"/>
      <c r="T71" s="25"/>
      <c r="U71" s="25"/>
      <c r="V71" s="25"/>
      <c r="W71" s="25"/>
      <c r="X71" s="25"/>
      <c r="Y71" s="25"/>
      <c r="Z71" s="25"/>
      <c r="AA71" s="25"/>
      <c r="AB71" s="25"/>
    </row>
    <row r="72" spans="3:12" ht="12.75">
      <c r="C72" s="80" t="s">
        <v>100</v>
      </c>
      <c r="D72" s="1"/>
      <c r="E72" s="1"/>
      <c r="F72" s="1"/>
      <c r="G72" s="1"/>
      <c r="H72" s="81"/>
      <c r="I72" s="1"/>
      <c r="J72" s="81"/>
      <c r="K72" s="1"/>
      <c r="L72" s="1"/>
    </row>
    <row r="73" spans="5:12" ht="15">
      <c r="E73" s="82" t="s">
        <v>139</v>
      </c>
      <c r="F73" s="83" t="s">
        <v>101</v>
      </c>
      <c r="G73" s="1"/>
      <c r="H73" s="81"/>
      <c r="I73" s="1"/>
      <c r="J73" s="81"/>
      <c r="K73" s="1"/>
      <c r="L73" s="1"/>
    </row>
    <row r="74" spans="5:12" ht="15">
      <c r="E74" s="82" t="s">
        <v>102</v>
      </c>
      <c r="F74" s="84">
        <f>IF(D8&gt;0,D8,H8)</f>
        <v>0</v>
      </c>
      <c r="G74" s="83" t="s">
        <v>166</v>
      </c>
      <c r="H74" s="81"/>
      <c r="I74" s="1"/>
      <c r="J74" s="81"/>
      <c r="K74" s="1"/>
      <c r="L74" s="1"/>
    </row>
    <row r="75" spans="5:12" ht="12.75">
      <c r="E75" s="82" t="s">
        <v>103</v>
      </c>
      <c r="F75" s="85">
        <f>K16</f>
        <v>0</v>
      </c>
      <c r="G75" s="1"/>
      <c r="H75" s="81"/>
      <c r="I75" s="1"/>
      <c r="J75" s="81"/>
      <c r="K75" s="1"/>
      <c r="L75" s="1"/>
    </row>
    <row r="76" spans="3:12" ht="12.75">
      <c r="C76" s="1"/>
      <c r="D76" s="1"/>
      <c r="E76" s="1"/>
      <c r="F76" s="1"/>
      <c r="G76" s="1"/>
      <c r="H76" s="81"/>
      <c r="I76" s="1"/>
      <c r="J76" s="81"/>
      <c r="K76" s="1"/>
      <c r="L76" s="1"/>
    </row>
    <row r="77" spans="3:12" ht="13.5" thickBot="1">
      <c r="C77" s="1"/>
      <c r="D77" s="1"/>
      <c r="E77" s="1"/>
      <c r="F77" s="1"/>
      <c r="G77" s="1"/>
      <c r="H77" s="81"/>
      <c r="I77" s="1"/>
      <c r="J77" s="81"/>
      <c r="K77" s="1"/>
      <c r="L77" s="1"/>
    </row>
    <row r="78" spans="3:14" ht="26.25">
      <c r="C78" s="402" t="s">
        <v>175</v>
      </c>
      <c r="D78" s="404" t="s">
        <v>176</v>
      </c>
      <c r="E78" s="201"/>
      <c r="F78" s="253" t="s">
        <v>213</v>
      </c>
      <c r="G78" s="406" t="s">
        <v>193</v>
      </c>
      <c r="H78" s="411" t="s">
        <v>178</v>
      </c>
      <c r="I78" s="412"/>
      <c r="J78" s="413"/>
      <c r="K78" s="262" t="s">
        <v>108</v>
      </c>
      <c r="L78" s="207" t="s">
        <v>184</v>
      </c>
      <c r="M78" s="1"/>
      <c r="N78" s="27"/>
    </row>
    <row r="79" spans="3:14" ht="39">
      <c r="C79" s="403"/>
      <c r="D79" s="405"/>
      <c r="E79" s="202" t="s">
        <v>177</v>
      </c>
      <c r="F79" s="254"/>
      <c r="G79" s="407"/>
      <c r="H79" s="205" t="s">
        <v>124</v>
      </c>
      <c r="I79" s="258" t="s">
        <v>125</v>
      </c>
      <c r="J79" s="257" t="s">
        <v>126</v>
      </c>
      <c r="K79" s="259" t="s">
        <v>183</v>
      </c>
      <c r="L79" s="206" t="s">
        <v>3</v>
      </c>
      <c r="M79" s="1"/>
      <c r="N79" s="27"/>
    </row>
    <row r="80" spans="3:14" ht="12.75">
      <c r="C80" s="187">
        <f>'Input-Output'!D28</f>
        <v>0</v>
      </c>
      <c r="D80" s="183">
        <f>'Input-Output'!E28</f>
        <v>0</v>
      </c>
      <c r="E80" s="184">
        <f>IF(F80=1,"",IF(F80=2,"cfm","m3/s"))</f>
      </c>
      <c r="F80" s="277">
        <v>1</v>
      </c>
      <c r="G80" s="199">
        <f>'Input-Output'!G28</f>
        <v>0</v>
      </c>
      <c r="H80" s="183">
        <f>'Input-Output'!H28</f>
        <v>0</v>
      </c>
      <c r="I80" s="183">
        <f>'Input-Output'!I28</f>
        <v>0</v>
      </c>
      <c r="J80" s="256">
        <f>'Input-Output'!J28</f>
        <v>0</v>
      </c>
      <c r="K80" s="260">
        <v>20</v>
      </c>
      <c r="L80" s="171">
        <f>D80*IF(F80=1,0,IF(F80=2,1/2118.88,1))*G80*3600*H80*I80*J80*K80/1000000</f>
        <v>0</v>
      </c>
      <c r="M80" s="1"/>
      <c r="N80" s="27"/>
    </row>
    <row r="81" spans="3:14" ht="12.75">
      <c r="C81" s="187">
        <f>'Input-Output'!D29</f>
        <v>0</v>
      </c>
      <c r="D81" s="183">
        <f>'Input-Output'!E29</f>
        <v>0</v>
      </c>
      <c r="E81" s="184">
        <f>IF(F81=1,"",IF(F81=2,"cfm","m3/s"))</f>
      </c>
      <c r="F81" s="277">
        <v>1</v>
      </c>
      <c r="G81" s="199">
        <f>'Input-Output'!G29</f>
        <v>0</v>
      </c>
      <c r="H81" s="183">
        <f>'Input-Output'!H29</f>
        <v>0</v>
      </c>
      <c r="I81" s="183">
        <f>'Input-Output'!I29</f>
        <v>0</v>
      </c>
      <c r="J81" s="256">
        <f>'Input-Output'!J29</f>
        <v>0</v>
      </c>
      <c r="K81" s="260">
        <v>20</v>
      </c>
      <c r="L81" s="171">
        <f>D81*IF(F81=1,0,IF(F81=2,1/2118.88,1))*G81*3600*H81*I81*J81*K81/1000000</f>
        <v>0</v>
      </c>
      <c r="M81" s="1"/>
      <c r="N81" s="27"/>
    </row>
    <row r="82" spans="3:14" ht="12.75">
      <c r="C82" s="187">
        <f>'Input-Output'!D30</f>
        <v>0</v>
      </c>
      <c r="D82" s="183">
        <f>'Input-Output'!E30</f>
        <v>0</v>
      </c>
      <c r="E82" s="184">
        <f>IF(F82=1,"",IF(F82=2,"cfm","m3/s"))</f>
      </c>
      <c r="F82" s="277">
        <v>1</v>
      </c>
      <c r="G82" s="199">
        <f>'Input-Output'!G30</f>
        <v>0</v>
      </c>
      <c r="H82" s="183">
        <f>'Input-Output'!H30</f>
        <v>0</v>
      </c>
      <c r="I82" s="183">
        <f>'Input-Output'!I30</f>
        <v>0</v>
      </c>
      <c r="J82" s="256">
        <f>'Input-Output'!J30</f>
        <v>0</v>
      </c>
      <c r="K82" s="260">
        <v>20</v>
      </c>
      <c r="L82" s="171">
        <f>D82*IF(F82=1,0,IF(F82=2,1/2118.88,1))*G82*3600*H82*I82*J82*K82/1000000</f>
        <v>0</v>
      </c>
      <c r="M82" s="1"/>
      <c r="N82" s="27"/>
    </row>
    <row r="83" spans="3:14" ht="12.75">
      <c r="C83" s="187">
        <f>'Input-Output'!D31</f>
        <v>0</v>
      </c>
      <c r="D83" s="183">
        <f>'Input-Output'!E31</f>
        <v>0</v>
      </c>
      <c r="E83" s="184">
        <f>IF(F83=1,"",IF(F83=2,"cfm","m3/s"))</f>
      </c>
      <c r="F83" s="277">
        <v>1</v>
      </c>
      <c r="G83" s="199">
        <f>'Input-Output'!G31</f>
        <v>0</v>
      </c>
      <c r="H83" s="183">
        <f>'Input-Output'!H31</f>
        <v>0</v>
      </c>
      <c r="I83" s="183">
        <f>'Input-Output'!I31</f>
        <v>0</v>
      </c>
      <c r="J83" s="256">
        <f>'Input-Output'!J31</f>
        <v>0</v>
      </c>
      <c r="K83" s="260">
        <v>20</v>
      </c>
      <c r="L83" s="171">
        <f>D83*IF(F83=1,0,IF(F83=2,1/2118.88,1))*G83*3600*H83*I83*J83*K83/1000000</f>
        <v>0</v>
      </c>
      <c r="M83" s="1"/>
      <c r="N83" s="27"/>
    </row>
    <row r="84" spans="3:14" ht="12.75">
      <c r="C84" s="187">
        <f>'Input-Output'!D32</f>
        <v>0</v>
      </c>
      <c r="D84" s="183">
        <f>'Input-Output'!E32</f>
        <v>0</v>
      </c>
      <c r="E84" s="184">
        <f>IF(F84=1,"",IF(F84=2,"cfm","m3/s"))</f>
      </c>
      <c r="F84" s="277">
        <v>1</v>
      </c>
      <c r="G84" s="199">
        <f>'Input-Output'!G32</f>
        <v>0</v>
      </c>
      <c r="H84" s="183">
        <f>'Input-Output'!H32</f>
        <v>0</v>
      </c>
      <c r="I84" s="183">
        <f>'Input-Output'!I32</f>
        <v>0</v>
      </c>
      <c r="J84" s="256">
        <f>'Input-Output'!J32</f>
        <v>0</v>
      </c>
      <c r="K84" s="260">
        <v>20</v>
      </c>
      <c r="L84" s="171">
        <f>D84*IF(F84=1,0,IF(F84=2,1/2118.88,1))*G84*3600*H84*I84*J84*K84/1000000</f>
        <v>0</v>
      </c>
      <c r="M84" s="1"/>
      <c r="N84" s="27"/>
    </row>
    <row r="85" spans="3:14" ht="13.5" thickBot="1">
      <c r="C85" s="188" t="s">
        <v>185</v>
      </c>
      <c r="D85" s="185"/>
      <c r="E85" s="186"/>
      <c r="F85" s="255"/>
      <c r="G85" s="200"/>
      <c r="H85" s="185"/>
      <c r="I85" s="185"/>
      <c r="J85" s="252"/>
      <c r="K85" s="261"/>
      <c r="L85" s="172">
        <f>SUM(L80:L84)</f>
        <v>0</v>
      </c>
      <c r="M85" s="1"/>
      <c r="N85" s="27"/>
    </row>
    <row r="86" spans="3:12" ht="12.75">
      <c r="C86" s="81"/>
      <c r="D86" s="81"/>
      <c r="E86" s="81"/>
      <c r="F86" s="81"/>
      <c r="G86" s="81"/>
      <c r="H86" s="81"/>
      <c r="I86" s="78"/>
      <c r="J86" s="81"/>
      <c r="K86" s="173"/>
      <c r="L86" s="1"/>
    </row>
    <row r="87" spans="3:12" ht="12.75">
      <c r="C87" s="80" t="s">
        <v>100</v>
      </c>
      <c r="D87" s="1"/>
      <c r="E87" s="1"/>
      <c r="F87" s="1"/>
      <c r="G87" s="1"/>
      <c r="H87" s="81"/>
      <c r="J87" s="81"/>
      <c r="K87" s="1"/>
      <c r="L87" s="1"/>
    </row>
    <row r="88" spans="3:12" ht="15">
      <c r="C88" s="174" t="s">
        <v>186</v>
      </c>
      <c r="D88" s="1" t="s">
        <v>187</v>
      </c>
      <c r="E88" s="1"/>
      <c r="F88" s="1"/>
      <c r="G88" s="1"/>
      <c r="H88" s="81"/>
      <c r="J88" s="81"/>
      <c r="K88" s="1"/>
      <c r="L88" s="1"/>
    </row>
    <row r="89" spans="3:13" ht="15">
      <c r="C89" s="174" t="s">
        <v>102</v>
      </c>
      <c r="D89" s="83">
        <f>D80</f>
        <v>0</v>
      </c>
      <c r="E89" s="83" t="str">
        <f>IF(F80=3,J97,"cfm / 2118.88 cfm/m3/s")</f>
        <v>cfm / 2118.88 cfm/m3/s</v>
      </c>
      <c r="F89" s="83"/>
      <c r="G89" s="208">
        <f>H80</f>
        <v>0</v>
      </c>
      <c r="H89" s="209">
        <f>I80</f>
        <v>0</v>
      </c>
      <c r="I89" s="77">
        <f>J80</f>
        <v>0</v>
      </c>
      <c r="J89" s="393" t="s">
        <v>194</v>
      </c>
      <c r="K89" s="393"/>
      <c r="L89" s="393"/>
      <c r="M89" s="210">
        <f>G80</f>
        <v>0</v>
      </c>
    </row>
    <row r="90" spans="3:12" ht="12.75">
      <c r="C90" s="174" t="s">
        <v>102</v>
      </c>
      <c r="D90" s="175">
        <f>L80</f>
        <v>0</v>
      </c>
      <c r="E90" s="1"/>
      <c r="F90" s="1"/>
      <c r="G90" s="1"/>
      <c r="H90" s="81"/>
      <c r="J90" s="81"/>
      <c r="K90" s="1"/>
      <c r="L90" s="1"/>
    </row>
    <row r="91" spans="3:12" ht="13.5" thickBot="1">
      <c r="C91" s="174"/>
      <c r="D91" s="175"/>
      <c r="E91" s="1"/>
      <c r="F91" s="1"/>
      <c r="G91" s="1"/>
      <c r="H91" s="81"/>
      <c r="J91" s="81"/>
      <c r="K91" s="1"/>
      <c r="L91" s="1"/>
    </row>
    <row r="92" spans="3:12" ht="13.5" thickBot="1">
      <c r="C92" s="394" t="s">
        <v>192</v>
      </c>
      <c r="D92" s="395"/>
      <c r="E92" s="395"/>
      <c r="F92" s="395"/>
      <c r="G92" s="395"/>
      <c r="H92" s="395"/>
      <c r="I92" s="395"/>
      <c r="J92" s="396"/>
      <c r="K92" s="1"/>
      <c r="L92" s="1"/>
    </row>
    <row r="93" spans="3:12" ht="12.75">
      <c r="C93" s="189" t="s">
        <v>113</v>
      </c>
      <c r="D93" s="190"/>
      <c r="E93" s="190"/>
      <c r="F93" s="191" t="s">
        <v>162</v>
      </c>
      <c r="G93" s="190"/>
      <c r="H93" s="191" t="s">
        <v>162</v>
      </c>
      <c r="I93" s="192"/>
      <c r="J93" s="193" t="s">
        <v>180</v>
      </c>
      <c r="K93" s="1"/>
      <c r="L93" s="1"/>
    </row>
    <row r="94" spans="3:12" ht="12.75">
      <c r="C94" s="245" t="s">
        <v>202</v>
      </c>
      <c r="D94" s="195"/>
      <c r="E94" s="195"/>
      <c r="F94" s="196"/>
      <c r="G94" s="195"/>
      <c r="H94" s="196"/>
      <c r="I94" s="197"/>
      <c r="J94" s="246"/>
      <c r="K94" s="1"/>
      <c r="L94" s="1"/>
    </row>
    <row r="95" spans="3:12" ht="12.75">
      <c r="C95" s="194" t="s">
        <v>221</v>
      </c>
      <c r="D95" s="195"/>
      <c r="E95" s="195"/>
      <c r="F95" s="196" t="s">
        <v>195</v>
      </c>
      <c r="G95" s="195"/>
      <c r="H95" s="196" t="s">
        <v>195</v>
      </c>
      <c r="I95" s="197"/>
      <c r="J95" s="232" t="s">
        <v>195</v>
      </c>
      <c r="K95" s="1"/>
      <c r="L95" s="1"/>
    </row>
    <row r="96" spans="3:12" ht="12.75">
      <c r="C96" s="194" t="s">
        <v>114</v>
      </c>
      <c r="D96" s="195"/>
      <c r="E96" s="195"/>
      <c r="F96" s="195" t="s">
        <v>163</v>
      </c>
      <c r="G96" s="195"/>
      <c r="H96" s="195" t="s">
        <v>138</v>
      </c>
      <c r="I96" s="197"/>
      <c r="J96" s="198" t="s">
        <v>181</v>
      </c>
      <c r="K96" s="1"/>
      <c r="L96" s="1"/>
    </row>
    <row r="97" spans="3:12" ht="15">
      <c r="C97" s="194" t="s">
        <v>115</v>
      </c>
      <c r="D97" s="195"/>
      <c r="E97" s="195"/>
      <c r="F97" s="195" t="s">
        <v>164</v>
      </c>
      <c r="G97" s="195"/>
      <c r="H97" s="195" t="s">
        <v>165</v>
      </c>
      <c r="I97" s="197"/>
      <c r="J97" s="198" t="s">
        <v>182</v>
      </c>
      <c r="K97" s="1"/>
      <c r="L97" s="1"/>
    </row>
    <row r="98" spans="3:12" ht="13.5" thickBot="1">
      <c r="C98" s="278">
        <v>1</v>
      </c>
      <c r="D98" s="279"/>
      <c r="E98" s="279"/>
      <c r="F98" s="279">
        <v>1</v>
      </c>
      <c r="G98" s="279"/>
      <c r="H98" s="279">
        <v>1</v>
      </c>
      <c r="I98" s="280"/>
      <c r="J98" s="281">
        <v>2</v>
      </c>
      <c r="K98" s="1"/>
      <c r="L98" s="1"/>
    </row>
    <row r="99" spans="3:12" ht="12.75">
      <c r="C99" s="1"/>
      <c r="D99" s="1"/>
      <c r="E99" s="1"/>
      <c r="F99" s="1"/>
      <c r="G99" s="1"/>
      <c r="H99" s="81"/>
      <c r="J99" s="81"/>
      <c r="K99" s="1"/>
      <c r="L99" s="1"/>
    </row>
    <row r="100" spans="3:8" ht="12.75">
      <c r="C100" s="1"/>
      <c r="D100" s="1"/>
      <c r="E100" s="1"/>
      <c r="F100" s="1"/>
      <c r="G100" s="1"/>
      <c r="H100" s="81"/>
    </row>
    <row r="102" ht="12.75"/>
    <row r="103" ht="12.75"/>
  </sheetData>
  <sheetProtection sheet="1" objects="1" scenarios="1"/>
  <mergeCells count="15">
    <mergeCell ref="L11:L13"/>
    <mergeCell ref="H78:J78"/>
    <mergeCell ref="C3:H3"/>
    <mergeCell ref="C4:M4"/>
    <mergeCell ref="C5:M5"/>
    <mergeCell ref="J89:L89"/>
    <mergeCell ref="C92:J92"/>
    <mergeCell ref="E13:F13"/>
    <mergeCell ref="E11:J11"/>
    <mergeCell ref="E12:J12"/>
    <mergeCell ref="G13:H13"/>
    <mergeCell ref="I13:J13"/>
    <mergeCell ref="C78:C79"/>
    <mergeCell ref="D78:D79"/>
    <mergeCell ref="G78:G79"/>
  </mergeCells>
  <printOptions horizontalCentered="1"/>
  <pageMargins left="0.5" right="0.5" top="0.5" bottom="0.5" header="0.25" footer="0.25"/>
  <pageSetup fitToHeight="1" fitToWidth="1" horizontalDpi="600" verticalDpi="600" orientation="portrait" scale="70" r:id="rId2"/>
  <headerFooter alignWithMargins="0">
    <oddFooter>&amp;L&amp;"Times New Roman,Regular"Pinchin Report No.:&amp;C&amp;"Times New Roman,Regular"Page &amp;P of &amp;N&amp;R&amp;"Times New Roman,Regular"Pinchin Environmental</oddFooter>
  </headerFooter>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B1:H25"/>
  <sheetViews>
    <sheetView zoomScalePageLayoutView="0" workbookViewId="0" topLeftCell="A1">
      <selection activeCell="A1" sqref="A1"/>
    </sheetView>
  </sheetViews>
  <sheetFormatPr defaultColWidth="9.140625" defaultRowHeight="12.75"/>
  <cols>
    <col min="1" max="1" width="8.7109375" style="24" customWidth="1"/>
    <col min="2" max="2" width="18.140625" style="24" customWidth="1"/>
    <col min="3" max="3" width="101.421875" style="24" customWidth="1"/>
    <col min="4" max="16384" width="9.140625" style="24" customWidth="1"/>
  </cols>
  <sheetData>
    <row r="1" s="102" customFormat="1" ht="47.25" customHeight="1">
      <c r="C1" s="112"/>
    </row>
    <row r="2" spans="2:3" s="102" customFormat="1" ht="18.75" customHeight="1">
      <c r="B2" s="225"/>
      <c r="C2" s="225" t="s">
        <v>142</v>
      </c>
    </row>
    <row r="3" spans="3:8" ht="30" customHeight="1" thickBot="1">
      <c r="C3" s="358" t="s">
        <v>257</v>
      </c>
      <c r="D3" s="358"/>
      <c r="E3" s="358"/>
      <c r="F3" s="358"/>
      <c r="G3" s="358"/>
      <c r="H3" s="358"/>
    </row>
    <row r="4" spans="3:4" s="102" customFormat="1" ht="36" customHeight="1" thickBot="1">
      <c r="C4" s="128" t="s">
        <v>201</v>
      </c>
      <c r="D4" s="111"/>
    </row>
    <row r="5" spans="3:4" s="102" customFormat="1" ht="15.75" thickBot="1">
      <c r="C5" s="129"/>
      <c r="D5" s="111"/>
    </row>
    <row r="6" ht="33.75" customHeight="1">
      <c r="C6" s="282" t="s">
        <v>143</v>
      </c>
    </row>
    <row r="7" ht="15">
      <c r="C7" s="283" t="s">
        <v>148</v>
      </c>
    </row>
    <row r="8" s="181" customFormat="1" ht="30.75">
      <c r="C8" s="284" t="s">
        <v>190</v>
      </c>
    </row>
    <row r="9" s="107" customFormat="1" ht="15">
      <c r="C9" s="285" t="s">
        <v>191</v>
      </c>
    </row>
    <row r="10" ht="15.75" thickBot="1">
      <c r="C10" s="182"/>
    </row>
    <row r="11" ht="12.75"/>
    <row r="12" ht="23.25" thickBot="1">
      <c r="C12" s="326" t="s">
        <v>245</v>
      </c>
    </row>
    <row r="13" ht="31.5">
      <c r="C13" s="339" t="s">
        <v>258</v>
      </c>
    </row>
    <row r="14" ht="46.5">
      <c r="C14" s="340" t="s">
        <v>259</v>
      </c>
    </row>
    <row r="15" ht="46.5">
      <c r="C15" s="340" t="s">
        <v>260</v>
      </c>
    </row>
    <row r="16" ht="31.5" thickBot="1">
      <c r="C16" s="341" t="s">
        <v>261</v>
      </c>
    </row>
    <row r="17" s="343" customFormat="1" ht="16.5">
      <c r="C17" s="342" t="s">
        <v>262</v>
      </c>
    </row>
    <row r="19" ht="12.75"/>
    <row r="20" ht="24.75" customHeight="1"/>
    <row r="21" ht="12.75"/>
    <row r="22" ht="12.75"/>
    <row r="23" s="345" customFormat="1" ht="15">
      <c r="C23" s="344" t="s">
        <v>211</v>
      </c>
    </row>
    <row r="24" ht="15.75" thickBot="1">
      <c r="C24" s="211"/>
    </row>
    <row r="25" spans="3:4" ht="71.25" customHeight="1" thickBot="1">
      <c r="C25" s="265" t="s">
        <v>219</v>
      </c>
      <c r="D25" s="266"/>
    </row>
  </sheetData>
  <sheetProtection sheet="1"/>
  <mergeCells count="1">
    <mergeCell ref="C3:H3"/>
  </mergeCells>
  <hyperlinks>
    <hyperlink ref="C7" r:id="rId1" display="http://www.epa.gov/ttn/chief/ap42/ch01/final/c01s04.pdf"/>
    <hyperlink ref="C9" r:id="rId2" display="http://www.ene.gov.on.ca/envision/gp/3614e03.pdf"/>
    <hyperlink ref="C17" r:id="rId3" display="1For details refer to the Environmental Reporting and Disclosure Bylaw available at the ChemTRAC website"/>
  </hyperlinks>
  <printOptions/>
  <pageMargins left="0.7" right="0.7" top="0.75" bottom="0.75" header="0.3" footer="0.3"/>
  <pageSetup orientation="portrait" paperSize="9"/>
  <drawing r:id="rId4"/>
</worksheet>
</file>

<file path=xl/worksheets/sheet6.xml><?xml version="1.0" encoding="utf-8"?>
<worksheet xmlns="http://schemas.openxmlformats.org/spreadsheetml/2006/main" xmlns:r="http://schemas.openxmlformats.org/officeDocument/2006/relationships">
  <sheetPr>
    <tabColor theme="3" tint="-0.4999699890613556"/>
  </sheetPr>
  <dimension ref="A1:O18"/>
  <sheetViews>
    <sheetView zoomScalePageLayoutView="0" workbookViewId="0" topLeftCell="A1">
      <selection activeCell="A1" sqref="A1"/>
    </sheetView>
  </sheetViews>
  <sheetFormatPr defaultColWidth="9.140625" defaultRowHeight="39" customHeight="1"/>
  <cols>
    <col min="1" max="1" width="10.140625" style="146" customWidth="1"/>
    <col min="2" max="2" width="18.140625" style="146" customWidth="1"/>
    <col min="3" max="3" width="2.140625" style="146" customWidth="1"/>
    <col min="4" max="5" width="9.140625" style="146" customWidth="1"/>
    <col min="6" max="6" width="12.57421875" style="146" customWidth="1"/>
    <col min="7" max="7" width="9.140625" style="146" customWidth="1"/>
    <col min="8" max="8" width="14.28125" style="146" bestFit="1" customWidth="1"/>
    <col min="9" max="9" width="9.140625" style="146" customWidth="1"/>
    <col min="10" max="10" width="18.140625" style="146" bestFit="1" customWidth="1"/>
    <col min="11" max="11" width="9.140625" style="146" customWidth="1"/>
    <col min="12" max="12" width="13.00390625" style="146" customWidth="1"/>
    <col min="13" max="13" width="9.140625" style="146" customWidth="1"/>
    <col min="14" max="14" width="11.57421875" style="146" customWidth="1"/>
    <col min="15" max="15" width="2.421875" style="146" customWidth="1"/>
    <col min="16" max="16384" width="9.140625" style="146" customWidth="1"/>
  </cols>
  <sheetData>
    <row r="1" ht="39" customHeight="1">
      <c r="A1" s="286"/>
    </row>
    <row r="2" ht="12.75"/>
    <row r="3" ht="15">
      <c r="C3" s="147" t="s">
        <v>153</v>
      </c>
    </row>
    <row r="4" spans="3:8" ht="27" customHeight="1">
      <c r="C4" s="358" t="s">
        <v>257</v>
      </c>
      <c r="D4" s="358"/>
      <c r="E4" s="358"/>
      <c r="F4" s="358"/>
      <c r="G4" s="358"/>
      <c r="H4" s="358"/>
    </row>
    <row r="5" s="338" customFormat="1" ht="9.75" customHeight="1" thickBot="1"/>
    <row r="6" spans="3:15" ht="81" customHeight="1" thickBot="1">
      <c r="C6" s="417" t="s">
        <v>239</v>
      </c>
      <c r="D6" s="418"/>
      <c r="E6" s="418"/>
      <c r="F6" s="418"/>
      <c r="G6" s="418"/>
      <c r="H6" s="418"/>
      <c r="I6" s="418"/>
      <c r="J6" s="418"/>
      <c r="K6" s="418"/>
      <c r="L6" s="418"/>
      <c r="M6" s="418"/>
      <c r="N6" s="418"/>
      <c r="O6" s="419"/>
    </row>
    <row r="7" spans="4:15" ht="15.75" thickBot="1">
      <c r="D7" s="148"/>
      <c r="E7" s="148"/>
      <c r="F7" s="148"/>
      <c r="G7" s="148"/>
      <c r="H7" s="148"/>
      <c r="I7" s="148"/>
      <c r="J7" s="148"/>
      <c r="K7" s="148"/>
      <c r="L7" s="148"/>
      <c r="M7" s="148"/>
      <c r="N7" s="148"/>
      <c r="O7" s="148"/>
    </row>
    <row r="8" spans="3:15" ht="15.75" thickBot="1">
      <c r="C8" s="149"/>
      <c r="D8" s="150"/>
      <c r="E8" s="150"/>
      <c r="F8" s="150"/>
      <c r="G8" s="150"/>
      <c r="H8" s="150"/>
      <c r="I8" s="150"/>
      <c r="J8" s="150"/>
      <c r="K8" s="150"/>
      <c r="L8" s="150"/>
      <c r="M8" s="150"/>
      <c r="N8" s="150"/>
      <c r="O8" s="151"/>
    </row>
    <row r="9" spans="3:15" ht="63" thickBot="1">
      <c r="C9" s="153"/>
      <c r="D9" s="154"/>
      <c r="E9" s="154"/>
      <c r="F9" s="162" t="s">
        <v>167</v>
      </c>
      <c r="G9" s="154"/>
      <c r="H9" s="155" t="s">
        <v>154</v>
      </c>
      <c r="I9" s="156"/>
      <c r="J9" s="156"/>
      <c r="K9" s="154"/>
      <c r="L9" s="154"/>
      <c r="M9" s="154"/>
      <c r="N9" s="154"/>
      <c r="O9" s="159"/>
    </row>
    <row r="10" spans="3:15" ht="39" customHeight="1" thickBot="1">
      <c r="C10" s="153"/>
      <c r="D10" s="154"/>
      <c r="E10" s="154"/>
      <c r="F10" s="154"/>
      <c r="G10" s="154"/>
      <c r="H10" s="154"/>
      <c r="I10" s="154"/>
      <c r="J10" s="158" t="s">
        <v>168</v>
      </c>
      <c r="K10" s="154"/>
      <c r="L10" s="154"/>
      <c r="M10" s="154"/>
      <c r="N10" s="154"/>
      <c r="O10" s="159"/>
    </row>
    <row r="11" spans="3:15" ht="63.75" thickBot="1">
      <c r="C11" s="153"/>
      <c r="D11" s="158" t="s">
        <v>155</v>
      </c>
      <c r="E11" s="154"/>
      <c r="F11" s="157" t="s">
        <v>169</v>
      </c>
      <c r="G11" s="154"/>
      <c r="H11" s="157" t="s">
        <v>170</v>
      </c>
      <c r="I11" s="154"/>
      <c r="J11" s="154"/>
      <c r="K11" s="154"/>
      <c r="L11" s="158" t="s">
        <v>171</v>
      </c>
      <c r="M11" s="154"/>
      <c r="N11" s="152"/>
      <c r="O11" s="159"/>
    </row>
    <row r="12" spans="3:15" ht="39" customHeight="1" thickBot="1">
      <c r="C12" s="153"/>
      <c r="D12" s="154"/>
      <c r="E12" s="154"/>
      <c r="F12" s="154"/>
      <c r="G12" s="154"/>
      <c r="H12" s="154"/>
      <c r="I12" s="154"/>
      <c r="J12" s="158" t="s">
        <v>156</v>
      </c>
      <c r="K12" s="154"/>
      <c r="L12" s="154"/>
      <c r="M12" s="154"/>
      <c r="N12" s="154"/>
      <c r="O12" s="159"/>
    </row>
    <row r="13" spans="3:15" ht="39" customHeight="1" thickBot="1">
      <c r="C13" s="153"/>
      <c r="D13" s="154"/>
      <c r="E13" s="154"/>
      <c r="F13" s="154"/>
      <c r="G13" s="154"/>
      <c r="H13" s="154"/>
      <c r="I13" s="154"/>
      <c r="J13" s="154"/>
      <c r="K13" s="154"/>
      <c r="L13" s="157" t="s">
        <v>157</v>
      </c>
      <c r="M13" s="154"/>
      <c r="N13" s="157" t="s">
        <v>159</v>
      </c>
      <c r="O13" s="159"/>
    </row>
    <row r="14" spans="3:15" ht="15">
      <c r="C14" s="212"/>
      <c r="D14" s="213" t="s">
        <v>158</v>
      </c>
      <c r="E14" s="214"/>
      <c r="F14" s="214"/>
      <c r="G14" s="214"/>
      <c r="H14" s="215"/>
      <c r="I14" s="154"/>
      <c r="J14" s="154"/>
      <c r="K14" s="154"/>
      <c r="L14" s="154"/>
      <c r="M14" s="154"/>
      <c r="N14" s="154"/>
      <c r="O14" s="159"/>
    </row>
    <row r="15" spans="3:15" ht="15.75" thickBot="1">
      <c r="C15" s="216"/>
      <c r="D15" s="217"/>
      <c r="E15" s="217"/>
      <c r="F15" s="217"/>
      <c r="G15" s="217"/>
      <c r="H15" s="218"/>
      <c r="I15" s="154"/>
      <c r="J15" s="154"/>
      <c r="K15" s="154"/>
      <c r="L15" s="154"/>
      <c r="M15" s="154"/>
      <c r="N15" s="154"/>
      <c r="O15" s="159"/>
    </row>
    <row r="16" spans="3:15" ht="39" customHeight="1" thickBot="1">
      <c r="C16" s="216"/>
      <c r="D16" s="219" t="s">
        <v>160</v>
      </c>
      <c r="E16" s="217"/>
      <c r="F16" s="217"/>
      <c r="G16" s="220" t="s">
        <v>161</v>
      </c>
      <c r="H16" s="221"/>
      <c r="I16" s="154"/>
      <c r="J16" s="154"/>
      <c r="K16" s="154"/>
      <c r="L16" s="154"/>
      <c r="M16" s="154"/>
      <c r="N16" s="154"/>
      <c r="O16" s="159"/>
    </row>
    <row r="17" spans="3:15" ht="39" customHeight="1" thickBot="1">
      <c r="C17" s="222"/>
      <c r="D17" s="223"/>
      <c r="E17" s="223"/>
      <c r="F17" s="223"/>
      <c r="G17" s="223"/>
      <c r="H17" s="224"/>
      <c r="I17" s="160"/>
      <c r="J17" s="160"/>
      <c r="K17" s="160"/>
      <c r="L17" s="160"/>
      <c r="M17" s="160"/>
      <c r="N17" s="160"/>
      <c r="O17" s="161"/>
    </row>
    <row r="18" spans="3:15" ht="39" customHeight="1">
      <c r="C18" s="420"/>
      <c r="D18" s="420"/>
      <c r="E18" s="420"/>
      <c r="F18" s="420"/>
      <c r="G18" s="420"/>
      <c r="H18" s="420"/>
      <c r="I18" s="420"/>
      <c r="J18" s="420"/>
      <c r="K18" s="420"/>
      <c r="L18" s="420"/>
      <c r="M18" s="420"/>
      <c r="N18" s="420"/>
      <c r="O18" s="420"/>
    </row>
  </sheetData>
  <sheetProtection sheet="1" objects="1" scenarios="1"/>
  <mergeCells count="3">
    <mergeCell ref="C6:O6"/>
    <mergeCell ref="C18:O18"/>
    <mergeCell ref="C4:H4"/>
  </mergeCells>
  <printOptions horizontalCentered="1"/>
  <pageMargins left="0.7" right="0.7" top="0.75" bottom="0.75" header="0.3" footer="0.3"/>
  <pageSetup horizontalDpi="600" verticalDpi="600" orientation="landscape" scale="81" r:id="rId2"/>
  <rowBreaks count="1" manualBreakCount="1">
    <brk id="19" min="2" max="14" man="1"/>
  </rowBreaks>
  <colBreaks count="1" manualBreakCount="1">
    <brk id="1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Pinchin Environmental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McDonald, Shawn</dc:creator>
  <cp:keywords/>
  <dc:description/>
  <cp:lastModifiedBy>bmohamme</cp:lastModifiedBy>
  <cp:lastPrinted>2010-09-21T16:06:54Z</cp:lastPrinted>
  <dcterms:created xsi:type="dcterms:W3CDTF">2006-05-16T21:51:41Z</dcterms:created>
  <dcterms:modified xsi:type="dcterms:W3CDTF">2014-03-21T13:06:26Z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