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2120" windowHeight="8220" tabRatio="727" activeTab="0"/>
  </bookViews>
  <sheets>
    <sheet name="Instructions" sheetId="1" r:id="rId1"/>
    <sheet name="Input - Output" sheetId="2" r:id="rId2"/>
    <sheet name="All Substances" sheetId="3" r:id="rId3"/>
    <sheet name="Calculations" sheetId="4" r:id="rId4"/>
    <sheet name="References" sheetId="5" r:id="rId5"/>
  </sheets>
  <definedNames>
    <definedName name="APC">#REF!</definedName>
    <definedName name="Electrode">#REF!</definedName>
    <definedName name="Filters">#REF!</definedName>
    <definedName name="_xlnm.Print_Area" localSheetId="3">'Calculations'!#REF!</definedName>
    <definedName name="_xlnm.Print_Area" localSheetId="0">'Instructions'!$C$1:$D$30</definedName>
    <definedName name="Process">#REF!</definedName>
    <definedName name="SMAW">#REF!</definedName>
  </definedNames>
  <calcPr fullCalcOnLoad="1"/>
</workbook>
</file>

<file path=xl/sharedStrings.xml><?xml version="1.0" encoding="utf-8"?>
<sst xmlns="http://schemas.openxmlformats.org/spreadsheetml/2006/main" count="599" uniqueCount="321">
  <si>
    <t>n/a</t>
  </si>
  <si>
    <t>=</t>
  </si>
  <si>
    <t>Sample Calculations:</t>
  </si>
  <si>
    <t>Emission</t>
  </si>
  <si>
    <t>Contaminant</t>
  </si>
  <si>
    <t>Rate</t>
  </si>
  <si>
    <t>(kg/yr)</t>
  </si>
  <si>
    <t>11104-93-1</t>
  </si>
  <si>
    <t>N/A</t>
  </si>
  <si>
    <t>7439-92-1</t>
  </si>
  <si>
    <t>2-Methylnaphthalene</t>
  </si>
  <si>
    <t xml:space="preserve">91-57-6 </t>
  </si>
  <si>
    <t>3-Methylchloranthrene</t>
  </si>
  <si>
    <t>56-49-5</t>
  </si>
  <si>
    <t>&lt;</t>
  </si>
  <si>
    <t>7,12-Dimethylbenz(a)anthracene</t>
  </si>
  <si>
    <t xml:space="preserve">57-97-6 </t>
  </si>
  <si>
    <t>Acenaphthene</t>
  </si>
  <si>
    <t>83-32-9</t>
  </si>
  <si>
    <t>Acenaphthylene</t>
  </si>
  <si>
    <t>208-96-8</t>
  </si>
  <si>
    <t>Anthracene</t>
  </si>
  <si>
    <t>120-12-7</t>
  </si>
  <si>
    <t>Benz(a)anthracene</t>
  </si>
  <si>
    <t>56-55-3</t>
  </si>
  <si>
    <t>Benzene</t>
  </si>
  <si>
    <t>71-43-2</t>
  </si>
  <si>
    <t>Benzo(a)pyrene</t>
  </si>
  <si>
    <t>50-32-8</t>
  </si>
  <si>
    <t>Benzo(b)fluoranthene</t>
  </si>
  <si>
    <t>205-99-2</t>
  </si>
  <si>
    <t>Benzo(g,h,I)perylene</t>
  </si>
  <si>
    <t>191-24-2</t>
  </si>
  <si>
    <t>Butane</t>
  </si>
  <si>
    <t>106-97-8</t>
  </si>
  <si>
    <t>Benzo(a)phenanthrene</t>
  </si>
  <si>
    <t xml:space="preserve">218-01-9 </t>
  </si>
  <si>
    <t>Dibenzo(a,h)anthracene</t>
  </si>
  <si>
    <t>53-70-3</t>
  </si>
  <si>
    <t>Dichlorobenzene</t>
  </si>
  <si>
    <t xml:space="preserve">25321-22-6 </t>
  </si>
  <si>
    <t>Ethane</t>
  </si>
  <si>
    <t xml:space="preserve">74-84-0 </t>
  </si>
  <si>
    <t>Fluoranthene</t>
  </si>
  <si>
    <t>206-44-0</t>
  </si>
  <si>
    <t>Fluorene</t>
  </si>
  <si>
    <t>86-73-7</t>
  </si>
  <si>
    <t>Formaldehyde</t>
  </si>
  <si>
    <t>50-00-0</t>
  </si>
  <si>
    <t>Hexane</t>
  </si>
  <si>
    <t>110-54-3</t>
  </si>
  <si>
    <t>Indeno(1,2,3-cd)pyrene</t>
  </si>
  <si>
    <t>193-39-5</t>
  </si>
  <si>
    <t>Naphthalene</t>
  </si>
  <si>
    <t>91-20-3</t>
  </si>
  <si>
    <t>Pentane</t>
  </si>
  <si>
    <t>109-66-0</t>
  </si>
  <si>
    <t>Phenanthrene</t>
  </si>
  <si>
    <t>85-01-8</t>
  </si>
  <si>
    <t>Propane</t>
  </si>
  <si>
    <t>74-98-6</t>
  </si>
  <si>
    <t>Pyrene</t>
  </si>
  <si>
    <t>129-00-0</t>
  </si>
  <si>
    <t>Toluene</t>
  </si>
  <si>
    <t>108-88-3</t>
  </si>
  <si>
    <t>7440-43-9</t>
  </si>
  <si>
    <t>7439-96-5</t>
  </si>
  <si>
    <t>7439-97-6</t>
  </si>
  <si>
    <t>7440-02-0</t>
  </si>
  <si>
    <t>Emission Factors from USEPA AP-42, "Compilation of Air Pollution Emission Factors", Section 1.4, 1998</t>
  </si>
  <si>
    <t>For Boilers &lt; 100MMBtu/hour</t>
  </si>
  <si>
    <t xml:space="preserve"> NOx Emission Rate =</t>
  </si>
  <si>
    <t>User Input</t>
  </si>
  <si>
    <t>A</t>
  </si>
  <si>
    <t>Consumption :</t>
  </si>
  <si>
    <t>Sulphur Dioxide</t>
  </si>
  <si>
    <t>7446-09-5</t>
  </si>
  <si>
    <t>Carbon Monoxide</t>
  </si>
  <si>
    <t>630-08-0</t>
  </si>
  <si>
    <t>Nitrous Oxide</t>
  </si>
  <si>
    <t>10024-97-2</t>
  </si>
  <si>
    <t>Carbon Dioxide</t>
  </si>
  <si>
    <t>124-38-9</t>
  </si>
  <si>
    <t>TOC</t>
  </si>
  <si>
    <t>Methane</t>
  </si>
  <si>
    <t>74-82-8</t>
  </si>
  <si>
    <t>Arsenic</t>
  </si>
  <si>
    <t>7440-38-8</t>
  </si>
  <si>
    <t>Barium</t>
  </si>
  <si>
    <t>7440-39-3</t>
  </si>
  <si>
    <t>Beryllium</t>
  </si>
  <si>
    <t>7440-41-7</t>
  </si>
  <si>
    <t>Cobalt</t>
  </si>
  <si>
    <t>7440-48-4</t>
  </si>
  <si>
    <t>Copper</t>
  </si>
  <si>
    <t>7440-50-8</t>
  </si>
  <si>
    <t>Molybdenum</t>
  </si>
  <si>
    <t>7439-98-7</t>
  </si>
  <si>
    <t>Selenium</t>
  </si>
  <si>
    <t>7782-49-2</t>
  </si>
  <si>
    <t>Vanadium</t>
  </si>
  <si>
    <t>7440-62-2</t>
  </si>
  <si>
    <t>Zinc</t>
  </si>
  <si>
    <t>7440-66-6</t>
  </si>
  <si>
    <t>Total PAHs</t>
  </si>
  <si>
    <t>Other Substances</t>
  </si>
  <si>
    <t>Particulate Matter (PM2.5)</t>
  </si>
  <si>
    <t>Summary of Calculations</t>
  </si>
  <si>
    <t>Calculations</t>
  </si>
  <si>
    <t>References</t>
  </si>
  <si>
    <t>metal</t>
  </si>
  <si>
    <t>kg/L</t>
  </si>
  <si>
    <t>Solvent Degreaser</t>
  </si>
  <si>
    <t>E=</t>
  </si>
  <si>
    <t>p=</t>
  </si>
  <si>
    <t>QC=</t>
  </si>
  <si>
    <t>QD=</t>
  </si>
  <si>
    <t>VOC emissions from degreasing</t>
  </si>
  <si>
    <t>Volume of solvent consumed in solvent degreaser</t>
  </si>
  <si>
    <t>density of solvent</t>
  </si>
  <si>
    <t>Acetone</t>
  </si>
  <si>
    <t>Ethanol</t>
  </si>
  <si>
    <t>Methanol</t>
  </si>
  <si>
    <t>Chloroform</t>
  </si>
  <si>
    <t>Dichloromethane (methylene chloride)</t>
  </si>
  <si>
    <t>Tetrachloroethylene (perchloroethylene)</t>
  </si>
  <si>
    <t>Trichloroethylene</t>
  </si>
  <si>
    <t>Density of Common Solvents</t>
  </si>
  <si>
    <r>
      <t>E</t>
    </r>
    <r>
      <rPr>
        <vertAlign val="subscript"/>
        <sz val="10"/>
        <color indexed="8"/>
        <rFont val="Times New Roman"/>
        <family val="1"/>
      </rPr>
      <t>voc =</t>
    </r>
  </si>
  <si>
    <t>A=</t>
  </si>
  <si>
    <t>T=</t>
  </si>
  <si>
    <t>V=</t>
  </si>
  <si>
    <t>S=</t>
  </si>
  <si>
    <t>TE=</t>
  </si>
  <si>
    <t>emissions of VOC in kg/hr</t>
  </si>
  <si>
    <t>dry film thickness of coating applied (mm)</t>
  </si>
  <si>
    <t>VOC content of coating, including any solvents used by fraction of volume</t>
  </si>
  <si>
    <t>VOC density, assumed to be 0.88kg/L for VOCs</t>
  </si>
  <si>
    <t>solids content of coating, fraction by volume</t>
  </si>
  <si>
    <t>transfer efficiency, fraction</t>
  </si>
  <si>
    <t>T (mm)</t>
  </si>
  <si>
    <t>V (%)</t>
  </si>
  <si>
    <t>S (%)</t>
  </si>
  <si>
    <t>TE (%)</t>
  </si>
  <si>
    <t>65 Volume % high solids coating</t>
  </si>
  <si>
    <t>Waterborne Coating</t>
  </si>
  <si>
    <t>p (kg/L)</t>
  </si>
  <si>
    <t>Metal Surface Coating</t>
  </si>
  <si>
    <t>Input</t>
  </si>
  <si>
    <t>Index #</t>
  </si>
  <si>
    <t>Type name here</t>
  </si>
  <si>
    <t>Type</t>
  </si>
  <si>
    <t>Select One</t>
  </si>
  <si>
    <t>Wood</t>
  </si>
  <si>
    <t>Solvent</t>
  </si>
  <si>
    <t>Example</t>
  </si>
  <si>
    <t>Process Control</t>
  </si>
  <si>
    <t>Uncontrolled</t>
  </si>
  <si>
    <t>Quantity</t>
  </si>
  <si>
    <t>Index</t>
  </si>
  <si>
    <t>p</t>
  </si>
  <si>
    <t>QC</t>
  </si>
  <si>
    <t>QD</t>
  </si>
  <si>
    <t>L</t>
  </si>
  <si>
    <t>Control Technology</t>
  </si>
  <si>
    <t>User Input Required</t>
  </si>
  <si>
    <t>Process</t>
  </si>
  <si>
    <t>Material</t>
  </si>
  <si>
    <t>Quantity Recovered</t>
  </si>
  <si>
    <t>VOCs</t>
  </si>
  <si>
    <t>Metal Coating</t>
  </si>
  <si>
    <t>Control</t>
  </si>
  <si>
    <t>Application Rate</t>
  </si>
  <si>
    <t>Operating Time</t>
  </si>
  <si>
    <t>Total</t>
  </si>
  <si>
    <t>Select one</t>
  </si>
  <si>
    <t>CAS #</t>
  </si>
  <si>
    <t>n/a - not applicable</t>
  </si>
  <si>
    <r>
      <t xml:space="preserve">Application Rate </t>
    </r>
    <r>
      <rPr>
        <b/>
        <sz val="12"/>
        <color indexed="8"/>
        <rFont val="Times New Roman"/>
        <family val="1"/>
      </rPr>
      <t>(m</t>
    </r>
    <r>
      <rPr>
        <b/>
        <vertAlign val="superscript"/>
        <sz val="12"/>
        <color indexed="8"/>
        <rFont val="Times New Roman"/>
        <family val="1"/>
      </rPr>
      <t>2</t>
    </r>
    <r>
      <rPr>
        <b/>
        <sz val="12"/>
        <color indexed="8"/>
        <rFont val="Times New Roman"/>
        <family val="1"/>
      </rPr>
      <t>/hour)</t>
    </r>
  </si>
  <si>
    <r>
      <t xml:space="preserve">Quantity Used </t>
    </r>
    <r>
      <rPr>
        <b/>
        <sz val="12"/>
        <color indexed="8"/>
        <rFont val="Times New Roman"/>
        <family val="1"/>
      </rPr>
      <t>(L/yr)</t>
    </r>
  </si>
  <si>
    <r>
      <t>Operation Time</t>
    </r>
    <r>
      <rPr>
        <b/>
        <sz val="12"/>
        <color indexed="8"/>
        <rFont val="Times New Roman"/>
        <family val="1"/>
      </rPr>
      <t xml:space="preserve"> (hr/yr)</t>
    </r>
  </si>
  <si>
    <t>Example - Spray Booth</t>
  </si>
  <si>
    <t xml:space="preserve">US EPA AP-42 "Natural Gas Combustion", Section 1.4, 1998 </t>
  </si>
  <si>
    <t>http://www.epa.gov/ttn/chief/ap42/ch01/final/c01s04.pdf</t>
  </si>
  <si>
    <t>Emission factors and an assessment of their data quality are provided in and the US EPA AP-42 "Metal Furniture Surface Coating", Section 4.2.2.12, May 1983</t>
  </si>
  <si>
    <t>http://www.epa.gov/ttn/chief/ap42/ch04/final/c4s02_2m.pdf</t>
  </si>
  <si>
    <t>http://www.npi.gov.au/handbooks/approved_handbooks/pubs/ffurniture.pdf</t>
  </si>
  <si>
    <t>Natural Gas Combustion</t>
  </si>
  <si>
    <r>
      <t>m</t>
    </r>
    <r>
      <rPr>
        <vertAlign val="superscript"/>
        <sz val="12"/>
        <rFont val="Times New Roman"/>
        <family val="1"/>
      </rPr>
      <t>3</t>
    </r>
    <r>
      <rPr>
        <sz val="12"/>
        <rFont val="Times New Roman"/>
        <family val="1"/>
      </rPr>
      <t>/yr</t>
    </r>
  </si>
  <si>
    <t>BTU/h</t>
  </si>
  <si>
    <r>
      <t>ft</t>
    </r>
    <r>
      <rPr>
        <vertAlign val="superscript"/>
        <sz val="12"/>
        <rFont val="Times New Roman"/>
        <family val="1"/>
      </rPr>
      <t>3</t>
    </r>
    <r>
      <rPr>
        <sz val="12"/>
        <rFont val="Times New Roman"/>
        <family val="1"/>
      </rPr>
      <t>/yr</t>
    </r>
  </si>
  <si>
    <t>OR</t>
  </si>
  <si>
    <t>Emission Factor</t>
  </si>
  <si>
    <t>Data Quality</t>
  </si>
  <si>
    <r>
      <t>(lb/1000000 ft</t>
    </r>
    <r>
      <rPr>
        <b/>
        <vertAlign val="superscript"/>
        <sz val="12"/>
        <rFont val="Times New Roman"/>
        <family val="1"/>
      </rPr>
      <t>3</t>
    </r>
    <r>
      <rPr>
        <b/>
        <sz val="12"/>
        <rFont val="Times New Roman"/>
        <family val="1"/>
      </rPr>
      <t>)</t>
    </r>
  </si>
  <si>
    <t>Low NOx</t>
  </si>
  <si>
    <t>Low NOx Recirc.</t>
  </si>
  <si>
    <t>Comments</t>
  </si>
  <si>
    <t>B</t>
  </si>
  <si>
    <t>E</t>
  </si>
  <si>
    <t>D</t>
  </si>
  <si>
    <t>C</t>
  </si>
  <si>
    <t>PAH</t>
  </si>
  <si>
    <t>Benzo(a)anthracene</t>
  </si>
  <si>
    <t xml:space="preserve"> Uncontrolled NOx Emission Rate =</t>
  </si>
  <si>
    <r>
      <t>Consumption (ft</t>
    </r>
    <r>
      <rPr>
        <vertAlign val="superscript"/>
        <sz val="12"/>
        <color indexed="8"/>
        <rFont val="Times New Roman"/>
        <family val="1"/>
      </rPr>
      <t>3</t>
    </r>
    <r>
      <rPr>
        <sz val="12"/>
        <color indexed="8"/>
        <rFont val="Times New Roman"/>
        <family val="1"/>
      </rPr>
      <t>/yr) X Emission Factor (lb/10</t>
    </r>
    <r>
      <rPr>
        <vertAlign val="superscript"/>
        <sz val="12"/>
        <color indexed="8"/>
        <rFont val="Times New Roman"/>
        <family val="1"/>
      </rPr>
      <t>6</t>
    </r>
    <r>
      <rPr>
        <sz val="12"/>
        <color indexed="8"/>
        <rFont val="Times New Roman"/>
        <family val="1"/>
      </rPr>
      <t xml:space="preserve"> ft</t>
    </r>
    <r>
      <rPr>
        <vertAlign val="superscript"/>
        <sz val="12"/>
        <color indexed="8"/>
        <rFont val="Times New Roman"/>
        <family val="1"/>
      </rPr>
      <t>3</t>
    </r>
    <r>
      <rPr>
        <sz val="12"/>
        <color indexed="8"/>
        <rFont val="Times New Roman"/>
        <family val="1"/>
      </rPr>
      <t>) X 0.4536 kg/lb</t>
    </r>
  </si>
  <si>
    <r>
      <t>ft</t>
    </r>
    <r>
      <rPr>
        <vertAlign val="superscript"/>
        <sz val="12"/>
        <color indexed="8"/>
        <rFont val="Times New Roman"/>
        <family val="1"/>
      </rPr>
      <t>3</t>
    </r>
    <r>
      <rPr>
        <sz val="12"/>
        <color indexed="8"/>
        <rFont val="Times New Roman"/>
        <family val="1"/>
      </rPr>
      <t>/yr X 100 lb/10</t>
    </r>
    <r>
      <rPr>
        <vertAlign val="superscript"/>
        <sz val="12"/>
        <color indexed="8"/>
        <rFont val="Times New Roman"/>
        <family val="1"/>
      </rPr>
      <t>6</t>
    </r>
    <r>
      <rPr>
        <sz val="12"/>
        <color indexed="8"/>
        <rFont val="Times New Roman"/>
        <family val="1"/>
      </rPr>
      <t xml:space="preserve"> ft</t>
    </r>
    <r>
      <rPr>
        <vertAlign val="superscript"/>
        <sz val="12"/>
        <color indexed="8"/>
        <rFont val="Times New Roman"/>
        <family val="1"/>
      </rPr>
      <t>3</t>
    </r>
    <r>
      <rPr>
        <sz val="12"/>
        <color indexed="8"/>
        <rFont val="Times New Roman"/>
        <family val="1"/>
      </rPr>
      <t xml:space="preserve"> X 0.4356 kg/lb</t>
    </r>
  </si>
  <si>
    <t>Natural Gas Fired Ovens/Cookers/Dryers</t>
  </si>
  <si>
    <t>Total quantity of natural gas used:</t>
  </si>
  <si>
    <r>
      <t>m</t>
    </r>
    <r>
      <rPr>
        <vertAlign val="superscript"/>
        <sz val="12"/>
        <color indexed="8"/>
        <rFont val="Times New Roman"/>
        <family val="1"/>
      </rPr>
      <t>3</t>
    </r>
    <r>
      <rPr>
        <sz val="12"/>
        <color indexed="8"/>
        <rFont val="Times New Roman"/>
        <family val="1"/>
      </rPr>
      <t>/yr</t>
    </r>
  </si>
  <si>
    <t>Total maximum thermal input for all natural gas fired cooking equipment:</t>
  </si>
  <si>
    <t>Operating schedule:</t>
  </si>
  <si>
    <t>hours/day</t>
  </si>
  <si>
    <t>days/week</t>
  </si>
  <si>
    <t>weeks/year</t>
  </si>
  <si>
    <t>Identify emissions control installed:</t>
  </si>
  <si>
    <t>None</t>
  </si>
  <si>
    <t>Low NOx Burner</t>
  </si>
  <si>
    <t>Low NOx Burner and Recirculated Flue Gas</t>
  </si>
  <si>
    <t>Grand Total (kg)</t>
  </si>
  <si>
    <t>5000 L of ethanol used with 4900 L reclaimed</t>
  </si>
  <si>
    <t>0.792 (kg/L) x [5000 L - 4900 L]</t>
  </si>
  <si>
    <t>0.792 (kg/L) x 100 (L)</t>
  </si>
  <si>
    <t>79.2 kg/yr</t>
  </si>
  <si>
    <r>
      <t>[6.45 x 10</t>
    </r>
    <r>
      <rPr>
        <vertAlign val="superscript"/>
        <sz val="12"/>
        <color indexed="8"/>
        <rFont val="Times New Roman"/>
        <family val="1"/>
      </rPr>
      <t>-4</t>
    </r>
    <r>
      <rPr>
        <sz val="12"/>
        <color indexed="8"/>
        <rFont val="Times New Roman"/>
        <family val="1"/>
      </rPr>
      <t xml:space="preserve"> x Application Rate (m</t>
    </r>
    <r>
      <rPr>
        <vertAlign val="superscript"/>
        <sz val="12"/>
        <color indexed="8"/>
        <rFont val="Times New Roman"/>
        <family val="1"/>
      </rPr>
      <t>2</t>
    </r>
    <r>
      <rPr>
        <sz val="12"/>
        <color indexed="8"/>
        <rFont val="Times New Roman"/>
        <family val="1"/>
      </rPr>
      <t>/hour) x Dry Film Thickness (mm) x VOC Content of Coating (%) x VOC Density (kg/L)] / 
[Solids Content of Coating (%) x Transfer Efficiency (%)] 
x Operation Time per Year (hours/year)</t>
    </r>
  </si>
  <si>
    <r>
      <t>[6.45 x 10</t>
    </r>
    <r>
      <rPr>
        <vertAlign val="superscript"/>
        <sz val="12"/>
        <color indexed="8"/>
        <rFont val="Times New Roman"/>
        <family val="1"/>
      </rPr>
      <t>-4</t>
    </r>
    <r>
      <rPr>
        <sz val="12"/>
        <color indexed="8"/>
        <rFont val="Times New Roman"/>
        <family val="1"/>
      </rPr>
      <t xml:space="preserve"> x 100 (m</t>
    </r>
    <r>
      <rPr>
        <vertAlign val="superscript"/>
        <sz val="12"/>
        <color indexed="8"/>
        <rFont val="Times New Roman"/>
        <family val="1"/>
      </rPr>
      <t>2</t>
    </r>
    <r>
      <rPr>
        <sz val="12"/>
        <color indexed="8"/>
        <rFont val="Times New Roman"/>
        <family val="1"/>
      </rPr>
      <t>/hour) x 1 (mm) x 65 (%) x 0.88 (kg/L)]/[35 (%) x 65 (%)] x 1500 (hours/year)</t>
    </r>
  </si>
  <si>
    <t>243 (kg/year)</t>
  </si>
  <si>
    <t>VOC Used</t>
  </si>
  <si>
    <t>*total contaminants released to air</t>
  </si>
  <si>
    <t>kg/L*</t>
  </si>
  <si>
    <t>* density values from NPI Australia</t>
  </si>
  <si>
    <t>Particulate Matter (PM10)</t>
  </si>
  <si>
    <t>Particulate Matter Total (PM)</t>
  </si>
  <si>
    <t>VOCs Used =</t>
  </si>
  <si>
    <r>
      <t>[6.45 x 10</t>
    </r>
    <r>
      <rPr>
        <vertAlign val="superscript"/>
        <sz val="12"/>
        <color indexed="8"/>
        <rFont val="Times New Roman"/>
        <family val="1"/>
      </rPr>
      <t>-4</t>
    </r>
    <r>
      <rPr>
        <sz val="12"/>
        <color indexed="8"/>
        <rFont val="Times New Roman"/>
        <family val="1"/>
      </rPr>
      <t xml:space="preserve"> x Application Rate (m</t>
    </r>
    <r>
      <rPr>
        <vertAlign val="superscript"/>
        <sz val="12"/>
        <color indexed="8"/>
        <rFont val="Times New Roman"/>
        <family val="1"/>
      </rPr>
      <t>2</t>
    </r>
    <r>
      <rPr>
        <sz val="12"/>
        <color indexed="8"/>
        <rFont val="Times New Roman"/>
        <family val="1"/>
      </rPr>
      <t>/hour) x Dry Film Thickness (mm) x VOC Content of Coating (%) x VOC Density (kg/L)] / [Solids Content of Coating (%) x Transfer Efficiency (%)] 
x Operation Time per Year (hours/year)</t>
    </r>
  </si>
  <si>
    <t>VOC Emissions =</t>
  </si>
  <si>
    <t>VOC Content of Solvent (kg/L) X Quantity of Solvent Used (L)</t>
  </si>
  <si>
    <t>0.792 kg/L X 5000 L</t>
  </si>
  <si>
    <t>gallon (US)</t>
  </si>
  <si>
    <r>
      <t>Quantity Reclaimed as Liquid</t>
    </r>
    <r>
      <rPr>
        <b/>
        <sz val="12"/>
        <color indexed="8"/>
        <rFont val="Times New Roman"/>
        <family val="1"/>
      </rPr>
      <t xml:space="preserve"> (L/yr)</t>
    </r>
  </si>
  <si>
    <t>Benzo(j)fluoranthene</t>
  </si>
  <si>
    <t>205-82-3</t>
  </si>
  <si>
    <t>National Pollutant Inventory, Environment Australia Emissions Estimation Techniques Manual Furniture and Fixtures Manufacturing, June 1999</t>
  </si>
  <si>
    <t xml:space="preserve">Particulate matter size fractions  are estimated using South Coast Air Quality Management District "Final –Methodology to Calculate Particulate Matter (PM) 2.5 and PM 2.5 Significance Thresholds", 2006 </t>
  </si>
  <si>
    <t>Volume of solvent disposed of as liquid (if not known assume 0)</t>
  </si>
  <si>
    <r>
      <t>m</t>
    </r>
    <r>
      <rPr>
        <vertAlign val="superscript"/>
        <sz val="10"/>
        <color indexed="8"/>
        <rFont val="Times New Roman"/>
        <family val="1"/>
      </rPr>
      <t>2</t>
    </r>
    <r>
      <rPr>
        <sz val="10"/>
        <color indexed="8"/>
        <rFont val="Times New Roman"/>
        <family val="1"/>
      </rPr>
      <t>/hr</t>
    </r>
  </si>
  <si>
    <r>
      <t>Coating application with an application rate of 100 (m</t>
    </r>
    <r>
      <rPr>
        <vertAlign val="superscript"/>
        <sz val="12"/>
        <color indexed="8"/>
        <rFont val="Times New Roman"/>
        <family val="1"/>
      </rPr>
      <t>2</t>
    </r>
    <r>
      <rPr>
        <sz val="12"/>
        <color indexed="8"/>
        <rFont val="Times New Roman"/>
        <family val="1"/>
      </rPr>
      <t>/hour) used 1500 (hours/year) uncontrolled.</t>
    </r>
  </si>
  <si>
    <t>http://www.aqmd.gov/ceqa/handbook/PM2_5/finalAppA.doc</t>
  </si>
  <si>
    <t>How to use this calculator:</t>
  </si>
  <si>
    <t>Output summary:</t>
  </si>
  <si>
    <t>Other processes:</t>
  </si>
  <si>
    <t>Before you start make sure you have:</t>
  </si>
  <si>
    <t>- the type of emissions control installed on natural gas-fired equipment</t>
  </si>
  <si>
    <r>
      <t>1.</t>
    </r>
    <r>
      <rPr>
        <sz val="12"/>
        <color indexed="8"/>
        <rFont val="Times New Roman"/>
        <family val="1"/>
      </rPr>
      <t xml:space="preserve"> Click on the "Input-Output" Tab </t>
    </r>
  </si>
  <si>
    <r>
      <t>2.</t>
    </r>
    <r>
      <rPr>
        <sz val="12"/>
        <color indexed="8"/>
        <rFont val="Times New Roman"/>
        <family val="1"/>
      </rPr>
      <t xml:space="preserve"> Fill out the appropriate amounts in the yellow boxes</t>
    </r>
  </si>
  <si>
    <r>
      <t>A)</t>
    </r>
    <r>
      <rPr>
        <sz val="12"/>
        <rFont val="Times New Roman"/>
        <family val="1"/>
      </rPr>
      <t xml:space="preserve"> the quantity of natural gas (NG) used</t>
    </r>
  </si>
  <si>
    <r>
      <t xml:space="preserve">Please complete ONLY A </t>
    </r>
    <r>
      <rPr>
        <b/>
        <sz val="12"/>
        <color indexed="10"/>
        <rFont val="Times New Roman"/>
        <family val="1"/>
      </rPr>
      <t>OR</t>
    </r>
    <r>
      <rPr>
        <b/>
        <sz val="12"/>
        <color indexed="8"/>
        <rFont val="Times New Roman"/>
        <family val="1"/>
      </rPr>
      <t xml:space="preserve"> B </t>
    </r>
  </si>
  <si>
    <r>
      <t>B)</t>
    </r>
    <r>
      <rPr>
        <sz val="12"/>
        <rFont val="Times New Roman"/>
        <family val="1"/>
      </rPr>
      <t xml:space="preserve"> the power rating and operating schedule of the generator</t>
    </r>
  </si>
  <si>
    <t>This page provides all the reference information for the emission factors and assumptions used in the Calculations spreadsheet. Click on the links below to view the source documents.</t>
  </si>
  <si>
    <t>ChemTRAC Priority Substances</t>
  </si>
  <si>
    <r>
      <t>3.</t>
    </r>
    <r>
      <rPr>
        <sz val="12"/>
        <color indexed="8"/>
        <rFont val="Times New Roman"/>
        <family val="1"/>
      </rPr>
      <t xml:space="preserve"> Scroll down to view the Output Summary</t>
    </r>
  </si>
  <si>
    <r>
      <t>Note</t>
    </r>
    <r>
      <rPr>
        <i/>
        <sz val="12"/>
        <rFont val="Times New Roman"/>
        <family val="1"/>
      </rPr>
      <t>: some of these may not apply to your facility</t>
    </r>
  </si>
  <si>
    <r>
      <t xml:space="preserve">                                              </t>
    </r>
    <r>
      <rPr>
        <b/>
        <sz val="12"/>
        <color indexed="10"/>
        <rFont val="Times New Roman"/>
        <family val="1"/>
      </rPr>
      <t>OR</t>
    </r>
  </si>
  <si>
    <t xml:space="preserve">- the total combined maximum thermal input for all natural gas-fired equipment onsite and operating schedule </t>
  </si>
  <si>
    <t>Copyright (C) 2010, City of Toronto</t>
  </si>
  <si>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</si>
  <si>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t>Household Furniture (except wood and upholstered) Manufacturing</t>
  </si>
  <si>
    <r>
      <rPr>
        <b/>
        <sz val="12"/>
        <rFont val="Times New Roman"/>
        <family val="1"/>
      </rPr>
      <t xml:space="preserve">Manufacture </t>
    </r>
    <r>
      <rPr>
        <sz val="12"/>
        <rFont val="Times New Roman"/>
        <family val="1"/>
      </rPr>
      <t xml:space="preserve">- </t>
    </r>
    <r>
      <rPr>
        <sz val="11"/>
        <rFont val="Times New Roman"/>
        <family val="1"/>
      </rPr>
      <t>To produce, prepare or compound a priority substance and includes the conincidental production of a priority.substance as a by-product.</t>
    </r>
  </si>
  <si>
    <r>
      <rPr>
        <b/>
        <sz val="12"/>
        <rFont val="Times New Roman"/>
        <family val="1"/>
      </rPr>
      <t>Process</t>
    </r>
    <r>
      <rPr>
        <sz val="12"/>
        <rFont val="Times New Roman"/>
        <family val="1"/>
      </rPr>
      <t xml:space="preserve"> - </t>
    </r>
    <r>
      <rPr>
        <sz val="11"/>
        <rFont val="Times New Roman"/>
        <family val="1"/>
      </rPr>
      <t>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</si>
  <si>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rFont val="Times New Roman"/>
        <family val="1"/>
      </rPr>
      <t>Otherwise Use</t>
    </r>
    <r>
      <rPr>
        <sz val="12"/>
        <rFont val="Times New Roman"/>
        <family val="1"/>
      </rPr>
      <t xml:space="preserve"> - </t>
    </r>
    <r>
      <rPr>
        <sz val="11"/>
        <rFont val="Times New Roman"/>
        <family val="1"/>
      </rPr>
      <t>Any use, disposal or release of a priority substance at a facility that does not fall under the definitions of "manufacture" or "process." This includes the use of the priority substance as a chemical processing aid, manufacturing aid or some other use.</t>
    </r>
  </si>
  <si>
    <r>
      <rPr>
        <b/>
        <sz val="12"/>
        <rFont val="Times New Roman"/>
        <family val="1"/>
      </rPr>
      <t xml:space="preserve">Release </t>
    </r>
    <r>
      <rPr>
        <sz val="12"/>
        <rFont val="Times New Roman"/>
        <family val="1"/>
      </rPr>
      <t>-</t>
    </r>
    <r>
      <rPr>
        <sz val="11"/>
        <rFont val="Times New Roman"/>
        <family val="1"/>
      </rPr>
      <t xml:space="preserve"> The emission or discharge of a priority substance, whether intentional, accidental or coincidental, from a facility into the environment.</t>
    </r>
  </si>
  <si>
    <r>
      <rPr>
        <vertAlign val="superscript"/>
        <sz val="12"/>
        <color indexed="8"/>
        <rFont val="Times New Roman"/>
        <family val="1"/>
      </rPr>
      <t>1</t>
    </r>
    <r>
      <rPr>
        <sz val="12"/>
        <color indexed="8"/>
        <rFont val="Times New Roman"/>
        <family val="1"/>
      </rPr>
      <t xml:space="preserve"> For details refer to the Environmental Reporting and Disclosure Bylaw available at the </t>
    </r>
    <r>
      <rPr>
        <u val="single"/>
        <sz val="12"/>
        <color indexed="48"/>
        <rFont val="Times New Roman"/>
        <family val="1"/>
      </rPr>
      <t>ChemTRAC website</t>
    </r>
    <r>
      <rPr>
        <sz val="12"/>
        <color indexed="8"/>
        <rFont val="Times New Roman"/>
        <family val="1"/>
      </rPr>
      <t>.</t>
    </r>
  </si>
  <si>
    <t xml:space="preserve">This table gives you the estimated quantity of ChemTRAC priority substances this process manufactured, processed, otherwise used and released for the reporting year. </t>
  </si>
  <si>
    <r>
      <rPr>
        <sz val="12"/>
        <rFont val="Times New Roman"/>
        <family val="1"/>
      </rPr>
      <t>If your facility has other activities or sources that MPO or release priority substances (chemicals), then you need to calculate the amounts of chemicals for these activities as well. Please go to  the</t>
    </r>
    <r>
      <rPr>
        <u val="single"/>
        <sz val="12"/>
        <color indexed="12"/>
        <rFont val="Times New Roman"/>
        <family val="1"/>
      </rPr>
      <t xml:space="preserve"> ChemTRAC website </t>
    </r>
    <r>
      <rPr>
        <sz val="12"/>
        <rFont val="Times New Roman"/>
        <family val="1"/>
      </rPr>
      <t>for other calculators and more information.</t>
    </r>
  </si>
  <si>
    <r>
      <t xml:space="preserve">• </t>
    </r>
    <r>
      <rPr>
        <sz val="12"/>
        <rFont val="Times New Roman"/>
        <family val="1"/>
      </rPr>
      <t xml:space="preserve">This page gathers information related to the processes at your facility and shows the estimated amounts of priority substances manufactured, processed, otherwise used or released </t>
    </r>
  </si>
  <si>
    <t>Manufactured</t>
  </si>
  <si>
    <t>Processed</t>
  </si>
  <si>
    <t>Otherwise Used</t>
  </si>
  <si>
    <t>Released to Air</t>
  </si>
  <si>
    <t>Cadmium, and its compounds</t>
  </si>
  <si>
    <t>Chromium (non-hexavalent), and its compounds</t>
  </si>
  <si>
    <t>Lead, and its compounds</t>
  </si>
  <si>
    <t>Manganese, and its compounds</t>
  </si>
  <si>
    <t>Mercury, and its compounds</t>
  </si>
  <si>
    <t>Nickel, and its compounds</t>
  </si>
  <si>
    <t>Nitrogen Oxides (NOx)</t>
  </si>
  <si>
    <t>Volatile Organic Compounds (VOCs)</t>
  </si>
  <si>
    <t>This page provides a summary of the estimated quantities of all substances manufactured, processed, otherwise used (MPO) and/or released.</t>
  </si>
  <si>
    <t>Chromium, non-hexavalent, and its compounds</t>
  </si>
  <si>
    <t>Quantity (kg/yr)</t>
  </si>
  <si>
    <t xml:space="preserve">    Enter the total combined maximum thermal input for all natural gas-fired equipment onsite and operating schedule </t>
  </si>
  <si>
    <r>
      <rPr>
        <b/>
        <sz val="12"/>
        <color indexed="8"/>
        <rFont val="Times New Roman"/>
        <family val="1"/>
      </rPr>
      <t>1.</t>
    </r>
    <r>
      <rPr>
        <sz val="12"/>
        <color indexed="8"/>
        <rFont val="Times New Roman"/>
        <family val="1"/>
      </rPr>
      <t xml:space="preserve"> Select the type(s) and enter the quantities of solvent degreaser(s) used and reclaimed during the reporting year</t>
    </r>
  </si>
  <si>
    <r>
      <rPr>
        <b/>
        <sz val="12"/>
        <color indexed="8"/>
        <rFont val="Times New Roman"/>
        <family val="1"/>
      </rPr>
      <t>2.</t>
    </r>
    <r>
      <rPr>
        <sz val="12"/>
        <color indexed="8"/>
        <rFont val="Times New Roman"/>
        <family val="1"/>
      </rPr>
      <t xml:space="preserve"> Enter the application rate of metal surface coatings used during the reporting year and select any process control used for each type of coating</t>
    </r>
  </si>
  <si>
    <r>
      <rPr>
        <b/>
        <sz val="12"/>
        <color indexed="8"/>
        <rFont val="Times New Roman"/>
        <family val="1"/>
      </rPr>
      <t>3.</t>
    </r>
    <r>
      <rPr>
        <sz val="12"/>
        <color indexed="8"/>
        <rFont val="Times New Roman"/>
        <family val="1"/>
      </rPr>
      <t xml:space="preserve"> Enter the quantity of natural gas used during the reporting year</t>
    </r>
  </si>
  <si>
    <r>
      <rPr>
        <b/>
        <sz val="12"/>
        <color indexed="8"/>
        <rFont val="Times New Roman"/>
        <family val="1"/>
      </rPr>
      <t>4.</t>
    </r>
    <r>
      <rPr>
        <sz val="12"/>
        <color indexed="8"/>
        <rFont val="Times New Roman"/>
        <family val="1"/>
      </rPr>
      <t xml:space="preserve"> Select the appropriate emissions control installed on natural gas-fired equipment</t>
    </r>
  </si>
  <si>
    <r>
      <rPr>
        <b/>
        <sz val="12"/>
        <color indexed="8"/>
        <rFont val="Times New Roman"/>
        <family val="1"/>
      </rPr>
      <t>5.</t>
    </r>
    <r>
      <rPr>
        <sz val="12"/>
        <color indexed="8"/>
        <rFont val="Times New Roman"/>
        <family val="1"/>
      </rPr>
      <t xml:space="preserve"> Enter the quantity of natural gas used during the reporting year</t>
    </r>
  </si>
  <si>
    <t>Total MPO and Releases:</t>
  </si>
  <si>
    <t>Once you have your estimates for activiti(es) or process(es), enter the amounts of MPO and release of each substance from each process into the "Calculation of Totals" calculator (available at www.toronto.ca/chemtrac) to determine if you need to report.</t>
  </si>
  <si>
    <t>- the type and quantity used (in litres) of all solvent degreasers used and reclaimed during the reporting year
- the type and area coated (in square metres) of all metal surface coatings used during the reporting year</t>
  </si>
  <si>
    <t>- the quantity of natural gas used during the reporting year (in cubic metres)</t>
  </si>
  <si>
    <r>
      <t>Definitions</t>
    </r>
    <r>
      <rPr>
        <b/>
        <vertAlign val="superscript"/>
        <sz val="14"/>
        <rFont val="Times New Roman"/>
        <family val="1"/>
      </rPr>
      <t>1</t>
    </r>
  </si>
  <si>
    <t>Unit Conversion Calculator</t>
  </si>
  <si>
    <r>
      <t>m</t>
    </r>
    <r>
      <rPr>
        <vertAlign val="superscript"/>
        <sz val="14"/>
        <color indexed="8"/>
        <rFont val="Times New Roman"/>
        <family val="1"/>
      </rPr>
      <t>3</t>
    </r>
  </si>
  <si>
    <r>
      <t>m</t>
    </r>
    <r>
      <rPr>
        <vertAlign val="superscript"/>
        <sz val="14"/>
        <color indexed="8"/>
        <rFont val="Times New Roman"/>
        <family val="1"/>
      </rPr>
      <t>2</t>
    </r>
  </si>
  <si>
    <r>
      <t>cubic feet (ft</t>
    </r>
    <r>
      <rPr>
        <vertAlign val="superscript"/>
        <sz val="13"/>
        <color indexed="8"/>
        <rFont val="Times New Roman"/>
        <family val="1"/>
      </rPr>
      <t>3</t>
    </r>
    <r>
      <rPr>
        <sz val="13"/>
        <color indexed="8"/>
        <rFont val="Times New Roman"/>
        <family val="1"/>
      </rPr>
      <t>)</t>
    </r>
  </si>
  <si>
    <r>
      <t>square feet (ft</t>
    </r>
    <r>
      <rPr>
        <vertAlign val="superscript"/>
        <sz val="13"/>
        <color indexed="8"/>
        <rFont val="Times New Roman"/>
        <family val="1"/>
      </rPr>
      <t>2</t>
    </r>
    <r>
      <rPr>
        <sz val="13"/>
        <color indexed="8"/>
        <rFont val="Times New Roman"/>
        <family val="1"/>
      </rPr>
      <t>)</t>
    </r>
  </si>
  <si>
    <t>Input-Output</t>
  </si>
  <si>
    <t>VOC Content of Solvent (kg/L) x [Quantity of Solvent Used (L) - Quantity of Solvent Reclaimed as Liquid (L)]</t>
  </si>
  <si>
    <r>
      <t>6.45*10</t>
    </r>
    <r>
      <rPr>
        <vertAlign val="superscript"/>
        <sz val="12"/>
        <color indexed="8"/>
        <rFont val="Times New Roman"/>
        <family val="1"/>
      </rPr>
      <t>-4</t>
    </r>
    <r>
      <rPr>
        <sz val="10"/>
        <color indexed="8"/>
        <rFont val="Times New Roman"/>
        <family val="1"/>
      </rPr>
      <t xml:space="preserve"> = </t>
    </r>
  </si>
  <si>
    <r>
      <t>surface area coated m</t>
    </r>
    <r>
      <rPr>
        <vertAlign val="superscript"/>
        <sz val="12"/>
        <rFont val="Times New Roman"/>
        <family val="1"/>
      </rPr>
      <t>2</t>
    </r>
    <r>
      <rPr>
        <sz val="10"/>
        <rFont val="Times New Roman"/>
        <family val="1"/>
      </rPr>
      <t>/hr</t>
    </r>
  </si>
  <si>
    <r>
      <t>Constant to convert volume of dry faction applied from m</t>
    </r>
    <r>
      <rPr>
        <vertAlign val="superscript"/>
        <sz val="12"/>
        <rFont val="Times New Roman"/>
        <family val="1"/>
      </rPr>
      <t>2</t>
    </r>
    <r>
      <rPr>
        <sz val="10"/>
        <rFont val="Times New Roman"/>
        <family val="1"/>
      </rPr>
      <t xml:space="preserve"> to L</t>
    </r>
  </si>
  <si>
    <r>
      <rPr>
        <b/>
        <sz val="16"/>
        <color indexed="8"/>
        <rFont val="Times New Roman"/>
        <family val="1"/>
      </rPr>
      <t>OUTPUT</t>
    </r>
    <r>
      <rPr>
        <b/>
        <sz val="12"/>
        <color indexed="8"/>
        <rFont val="Times New Roman"/>
        <family val="1"/>
      </rPr>
      <t xml:space="preserve"> </t>
    </r>
    <r>
      <rPr>
        <b/>
        <sz val="14"/>
        <color indexed="8"/>
        <rFont val="Times New Roman"/>
        <family val="1"/>
      </rPr>
      <t>SUMMARY</t>
    </r>
    <r>
      <rPr>
        <b/>
        <sz val="12"/>
        <color indexed="8"/>
        <rFont val="Times New Roman"/>
        <family val="1"/>
      </rPr>
      <t xml:space="preserve"> (Only ChemTRAC priority substances)</t>
    </r>
  </si>
  <si>
    <t>Version 3.1, Last Updated: June 7, 2013  SI &amp; ZI</t>
  </si>
  <si>
    <r>
      <t xml:space="preserve">This page contains necessary instructions that will help you use this calculator to estimate the amount of priority substances and other chemicals that are manufactured, processed, otherwise used (MPO) and released during </t>
    </r>
    <r>
      <rPr>
        <b/>
        <sz val="12"/>
        <rFont val="Times New Roman"/>
        <family val="1"/>
      </rPr>
      <t>Household Furniture Manufacturing.</t>
    </r>
  </si>
  <si>
    <t>• Please provide all the information requested in the yellow cells. If a section does not apply to your facility, leave it blank.</t>
  </si>
  <si>
    <t xml:space="preserve">• To determine if you need to report, add the amounts shown in the Output Summary table to any other MPOs or releases from other processes or sources, if any, in your facility. Then you need to compare the total to the reporting thresholds. </t>
  </si>
  <si>
    <r>
      <t>•</t>
    </r>
    <r>
      <rPr>
        <sz val="12"/>
        <color indexed="8"/>
        <rFont val="Calibri"/>
        <family val="2"/>
      </rPr>
      <t xml:space="preserve"> </t>
    </r>
    <r>
      <rPr>
        <sz val="12"/>
        <rFont val="Times New Roman"/>
        <family val="1"/>
      </rPr>
      <t>You may use</t>
    </r>
    <r>
      <rPr>
        <sz val="12"/>
        <color indexed="12"/>
        <rFont val="Times New Roman"/>
        <family val="1"/>
      </rPr>
      <t xml:space="preserve"> </t>
    </r>
    <r>
      <rPr>
        <sz val="12"/>
        <rFont val="Times New Roman"/>
        <family val="1"/>
      </rPr>
      <t>the</t>
    </r>
    <r>
      <rPr>
        <b/>
        <sz val="12"/>
        <rFont val="Times New Roman"/>
        <family val="1"/>
      </rPr>
      <t xml:space="preserve">  Calculation of Totals </t>
    </r>
    <r>
      <rPr>
        <sz val="12"/>
        <rFont val="Times New Roman"/>
        <family val="1"/>
      </rPr>
      <t>spreadsheet to calculate the totals.</t>
    </r>
  </si>
  <si>
    <t>• This page provides detailed calculations based on the information provided in the Input table. It also provides 
sample calculations and an assessment of emission factor data quality.</t>
  </si>
  <si>
    <t xml:space="preserve">• If you have site specific emission factors you may use them in the table below. If you choose to insert your 
own emission factor ensure that the units have been converted accordingly. </t>
  </si>
  <si>
    <t>Input summary:</t>
  </si>
  <si>
    <t>Calculation Tool for</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</si>
</sst>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0\ &quot;kg/yr&quot;"/>
    <numFmt numFmtId="167" formatCode="#,##0.000"/>
    <numFmt numFmtId="168" formatCode="0.0000"/>
    <numFmt numFmtId="169" formatCode="0.0"/>
    <numFmt numFmtId="170" formatCode="General\ &quot;kg/yr&quot;"/>
    <numFmt numFmtId="171" formatCode="_(* #,##0_);_(* \(#,##0\);_(* &quot;-&quot;??_);_(@_)"/>
    <numFmt numFmtId="172" formatCode="0.000000000"/>
    <numFmt numFmtId="173" formatCode="0.00000000"/>
    <numFmt numFmtId="174" formatCode="0.0000000"/>
    <numFmt numFmtId="175" formatCode="0.000000"/>
    <numFmt numFmtId="176" formatCode="0.00000"/>
    <numFmt numFmtId="177" formatCode="0.000"/>
  </numFmts>
  <fonts count="83">
    <font>
      <sz val="11"/>
      <color theme="1"/>
      <name val="Calibri"/>
      <family val="2"/>
    </font>
    <font>
      <sz val="10"/>
      <color indexed="8"/>
      <name val="Arial"/>
      <family val="2"/>
    </font>
    <font>
      <sz val="11"/>
      <color indexed="8"/>
      <name val="Calibri"/>
      <family val="2"/>
    </font>
    <font>
      <sz val="10"/>
      <name val="Times New Roman"/>
      <family val="1"/>
    </font>
    <font>
      <sz val="10"/>
      <color indexed="8"/>
      <name val="Times New Roman"/>
      <family val="1"/>
    </font>
    <font>
      <b/>
      <sz val="12"/>
      <color indexed="8"/>
      <name val="Times New Roman"/>
      <family val="1"/>
    </font>
    <font>
      <sz val="10"/>
      <name val="Arial"/>
      <family val="2"/>
    </font>
    <font>
      <sz val="11"/>
      <name val="Times New Roman"/>
      <family val="1"/>
    </font>
    <font>
      <b/>
      <sz val="14"/>
      <color indexed="8"/>
      <name val="Times New Roman"/>
      <family val="1"/>
    </font>
    <font>
      <sz val="8"/>
      <name val="Calibri"/>
      <family val="2"/>
    </font>
    <font>
      <b/>
      <sz val="16"/>
      <color indexed="8"/>
      <name val="Times New Roman"/>
      <family val="1"/>
    </font>
    <font>
      <sz val="12"/>
      <color indexed="8"/>
      <name val="Times New Roman"/>
      <family val="1"/>
    </font>
    <font>
      <vertAlign val="superscript"/>
      <sz val="12"/>
      <color indexed="8"/>
      <name val="Times New Roman"/>
      <family val="1"/>
    </font>
    <font>
      <sz val="12"/>
      <name val="Times New Roman"/>
      <family val="1"/>
    </font>
    <font>
      <vertAlign val="subscript"/>
      <sz val="10"/>
      <color indexed="8"/>
      <name val="Times New Roman"/>
      <family val="1"/>
    </font>
    <font>
      <b/>
      <vertAlign val="superscript"/>
      <sz val="12"/>
      <color indexed="8"/>
      <name val="Times New Roman"/>
      <family val="1"/>
    </font>
    <font>
      <b/>
      <sz val="12"/>
      <name val="Times New Roman"/>
      <family val="1"/>
    </font>
    <font>
      <vertAlign val="superscript"/>
      <sz val="12"/>
      <name val="Times New Roman"/>
      <family val="1"/>
    </font>
    <font>
      <b/>
      <vertAlign val="superscript"/>
      <sz val="12"/>
      <name val="Times New Roman"/>
      <family val="1"/>
    </font>
    <font>
      <vertAlign val="superscript"/>
      <sz val="10"/>
      <color indexed="8"/>
      <name val="Times New Roman"/>
      <family val="1"/>
    </font>
    <font>
      <u val="single"/>
      <sz val="12"/>
      <color indexed="12"/>
      <name val="Times New Roman"/>
      <family val="1"/>
    </font>
    <font>
      <b/>
      <i/>
      <sz val="10"/>
      <color indexed="8"/>
      <name val="Times New Roman"/>
      <family val="1"/>
    </font>
    <font>
      <i/>
      <sz val="12"/>
      <color indexed="8"/>
      <name val="Times New Roman"/>
      <family val="1"/>
    </font>
    <font>
      <sz val="12"/>
      <color indexed="10"/>
      <name val="Times New Roman"/>
      <family val="1"/>
    </font>
    <font>
      <sz val="12"/>
      <color indexed="8"/>
      <name val="Calibri"/>
      <family val="2"/>
    </font>
    <font>
      <sz val="8"/>
      <color indexed="8"/>
      <name val="Calibri"/>
      <family val="2"/>
    </font>
    <font>
      <b/>
      <sz val="12"/>
      <color indexed="10"/>
      <name val="Times New Roman"/>
      <family val="1"/>
    </font>
    <font>
      <b/>
      <sz val="14"/>
      <name val="Times New Roman"/>
      <family val="1"/>
    </font>
    <font>
      <sz val="12"/>
      <color indexed="12"/>
      <name val="Times New Roman"/>
      <family val="1"/>
    </font>
    <font>
      <b/>
      <i/>
      <sz val="12"/>
      <name val="Times New Roman"/>
      <family val="1"/>
    </font>
    <font>
      <i/>
      <sz val="12"/>
      <name val="Times New Roman"/>
      <family val="1"/>
    </font>
    <font>
      <u val="single"/>
      <sz val="12"/>
      <color indexed="48"/>
      <name val="Times New Roman"/>
      <family val="1"/>
    </font>
    <font>
      <b/>
      <vertAlign val="superscript"/>
      <sz val="14"/>
      <name val="Times New Roman"/>
      <family val="1"/>
    </font>
    <font>
      <sz val="14"/>
      <color indexed="8"/>
      <name val="Times New Roman"/>
      <family val="1"/>
    </font>
    <font>
      <vertAlign val="superscript"/>
      <sz val="14"/>
      <color indexed="8"/>
      <name val="Times New Roman"/>
      <family val="1"/>
    </font>
    <font>
      <sz val="13"/>
      <color indexed="8"/>
      <name val="Times New Roman"/>
      <family val="1"/>
    </font>
    <font>
      <vertAlign val="superscript"/>
      <sz val="13"/>
      <color indexed="8"/>
      <name val="Times New Roman"/>
      <family val="1"/>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1"/>
    </font>
    <font>
      <sz val="8"/>
      <name val="Tahoma"/>
      <family val="2"/>
    </font>
    <font>
      <u val="single"/>
      <sz val="11"/>
      <color indexed="20"/>
      <name val="Calibri"/>
      <family val="2"/>
    </font>
    <font>
      <b/>
      <sz val="7"/>
      <color indexed="8"/>
      <name val="Times New Roman"/>
      <family val="0"/>
    </font>
    <font>
      <sz val="11"/>
      <color indexed="9"/>
      <name val="Times New Roman"/>
      <family val="0"/>
    </font>
    <font>
      <b/>
      <sz val="11"/>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Times New Roman"/>
      <family val="1"/>
    </font>
    <font>
      <b/>
      <sz val="12"/>
      <color rgb="FFFF0000"/>
      <name val="Times New Roman"/>
      <family val="1"/>
    </font>
    <font>
      <sz val="11"/>
      <color theme="1"/>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2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99CCFF"/>
        <bgColor indexed="64"/>
      </patternFill>
    </fill>
    <fill>
      <patternFill patternType="solid">
        <fgColor theme="2" tint="-0.09996999800205231"/>
        <bgColor indexed="64"/>
      </patternFill>
    </fill>
    <fill>
      <patternFill patternType="solid">
        <fgColor theme="2"/>
        <bgColor indexed="64"/>
      </patternFill>
    </fill>
    <fill>
      <patternFill patternType="solid">
        <fgColor rgb="FFFFFF66"/>
        <bgColor indexed="64"/>
      </patternFill>
    </fill>
    <fill>
      <patternFill patternType="solid">
        <fgColor theme="3" tint="0.799979984760284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top/>
      <bottom/>
    </border>
    <border>
      <left style="medium"/>
      <right/>
      <top/>
      <bottom style="medium"/>
    </border>
    <border>
      <left style="thin"/>
      <right style="thin"/>
      <top/>
      <bottom style="medium"/>
    </border>
    <border>
      <left style="thin"/>
      <right style="thin"/>
      <top style="thin"/>
      <bottom style="thin"/>
    </border>
    <border>
      <left/>
      <right/>
      <top style="medium"/>
      <bottom/>
    </border>
    <border>
      <left style="medium"/>
      <right style="thin"/>
      <top style="thin"/>
      <bottom style="thin"/>
    </border>
    <border>
      <left style="thin"/>
      <right style="thin"/>
      <top style="thin"/>
      <bottom style="medium"/>
    </border>
    <border>
      <left style="medium"/>
      <right/>
      <top style="medium"/>
      <bottom/>
    </border>
    <border>
      <left/>
      <right style="medium"/>
      <top style="medium"/>
      <bottom/>
    </border>
    <border>
      <left/>
      <right style="medium"/>
      <top/>
      <bottom/>
    </border>
    <border>
      <left style="medium"/>
      <right style="thin"/>
      <top style="thin"/>
      <bottom style="medium"/>
    </border>
    <border>
      <left/>
      <right/>
      <top/>
      <bottom style="medium"/>
    </border>
    <border>
      <left/>
      <right style="medium"/>
      <top/>
      <bottom style="medium"/>
    </border>
    <border>
      <left/>
      <right/>
      <top style="thin"/>
      <bottom style="thin"/>
    </border>
    <border>
      <left/>
      <right style="medium"/>
      <top style="thin"/>
      <bottom style="thin"/>
    </border>
    <border>
      <left style="thin"/>
      <right/>
      <top style="thin"/>
      <bottom style="medium"/>
    </border>
    <border>
      <left/>
      <right style="medium"/>
      <top style="thin"/>
      <bottom style="medium"/>
    </border>
    <border>
      <left/>
      <right style="thin"/>
      <top style="thin"/>
      <bottom/>
    </border>
    <border>
      <left/>
      <right style="thin"/>
      <top style="thin"/>
      <bottom style="thin"/>
    </border>
    <border>
      <left style="thin"/>
      <right style="medium"/>
      <top style="thin"/>
      <bottom style="medium"/>
    </border>
    <border>
      <left style="thin"/>
      <right style="medium"/>
      <top style="medium"/>
      <bottom/>
    </border>
    <border>
      <left style="thin"/>
      <right style="medium"/>
      <top/>
      <bottom/>
    </border>
    <border>
      <left style="thin"/>
      <right style="medium"/>
      <top/>
      <bottom style="medium"/>
    </border>
    <border>
      <left style="thin"/>
      <right/>
      <top style="medium"/>
      <bottom/>
    </border>
    <border>
      <left/>
      <right style="thin"/>
      <top style="medium"/>
      <bottom/>
    </border>
    <border>
      <left/>
      <right style="thin"/>
      <top/>
      <bottom/>
    </border>
    <border>
      <left style="thin"/>
      <right/>
      <top/>
      <bottom/>
    </border>
    <border>
      <left style="thin"/>
      <right/>
      <top/>
      <bottom style="medium"/>
    </border>
    <border>
      <left/>
      <right style="thin"/>
      <top/>
      <bottom style="medium"/>
    </border>
    <border>
      <left/>
      <right/>
      <top style="medium"/>
      <bottom style="thin"/>
    </border>
    <border>
      <left/>
      <right style="medium"/>
      <top style="medium"/>
      <bottom style="thin"/>
    </border>
    <border>
      <left style="medium"/>
      <right/>
      <top style="thin"/>
      <bottom style="thin"/>
    </border>
    <border>
      <left style="medium"/>
      <right/>
      <top style="medium"/>
      <bottom style="thin"/>
    </border>
    <border>
      <left style="thin"/>
      <right style="medium"/>
      <top style="thin"/>
      <bottom style="thin"/>
    </border>
    <border>
      <left style="medium"/>
      <right style="medium"/>
      <top style="thin"/>
      <bottom style="thin"/>
    </border>
    <border>
      <left/>
      <right/>
      <top style="medium"/>
      <bottom style="medium"/>
    </border>
    <border>
      <left/>
      <right/>
      <top/>
      <bottom style="thin"/>
    </border>
    <border>
      <left/>
      <right style="medium"/>
      <top/>
      <bottom style="thin"/>
    </border>
    <border>
      <left style="medium"/>
      <right/>
      <top style="medium"/>
      <bottom style="medium"/>
    </border>
    <border>
      <left/>
      <right style="medium"/>
      <top style="medium"/>
      <bottom style="medium"/>
    </border>
    <border>
      <left style="thin"/>
      <right/>
      <top style="thin"/>
      <bottom style="thin"/>
    </border>
    <border>
      <left style="medium"/>
      <right/>
      <top/>
      <bottom style="thin"/>
    </border>
    <border>
      <left/>
      <right style="thin"/>
      <top/>
      <bottom style="thin"/>
    </border>
    <border>
      <left style="medium"/>
      <right style="thin"/>
      <top style="thin"/>
      <bottom/>
    </border>
    <border>
      <left style="thin"/>
      <right style="thin"/>
      <top style="thin"/>
      <bottom/>
    </border>
    <border>
      <left style="medium"/>
      <right style="medium"/>
      <top style="medium"/>
      <bottom style="medium"/>
    </border>
    <border>
      <left style="medium"/>
      <right style="medium"/>
      <top/>
      <bottom/>
    </border>
    <border>
      <left style="medium"/>
      <right style="medium"/>
      <top/>
      <bottom style="medium"/>
    </border>
    <border>
      <left style="medium"/>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medium"/>
    </border>
    <border>
      <left style="thin"/>
      <right style="thin"/>
      <top style="medium"/>
      <bottom style="medium"/>
    </border>
    <border>
      <left style="thin"/>
      <right style="medium"/>
      <top style="medium"/>
      <bottom style="medium"/>
    </border>
    <border>
      <left style="medium"/>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64"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3"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43">
    <xf numFmtId="0" fontId="0" fillId="0" borderId="0" xfId="0" applyFont="1" applyAlignment="1">
      <alignment/>
    </xf>
    <xf numFmtId="0" fontId="4" fillId="0" borderId="0" xfId="0" applyFont="1" applyAlignment="1">
      <alignment horizontal="justify"/>
    </xf>
    <xf numFmtId="0" fontId="0" fillId="33" borderId="0" xfId="0" applyFill="1" applyAlignment="1">
      <alignment/>
    </xf>
    <xf numFmtId="0" fontId="0" fillId="0" borderId="0" xfId="0" applyFill="1" applyAlignment="1">
      <alignment/>
    </xf>
    <xf numFmtId="0" fontId="3" fillId="0" borderId="0" xfId="58" applyFont="1">
      <alignment/>
      <protection/>
    </xf>
    <xf numFmtId="0" fontId="3" fillId="0" borderId="0" xfId="60" applyFont="1" applyAlignment="1">
      <alignment horizontal="center"/>
      <protection/>
    </xf>
    <xf numFmtId="0" fontId="3" fillId="0" borderId="0" xfId="60" applyFont="1">
      <alignment/>
      <protection/>
    </xf>
    <xf numFmtId="0" fontId="4"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10" fillId="33" borderId="0" xfId="0" applyFont="1" applyFill="1" applyAlignment="1">
      <alignment horizontal="left"/>
    </xf>
    <xf numFmtId="3" fontId="3" fillId="0" borderId="0" xfId="58" applyNumberFormat="1" applyFont="1">
      <alignment/>
      <protection/>
    </xf>
    <xf numFmtId="0" fontId="3" fillId="0" borderId="0" xfId="58" applyFont="1" applyAlignment="1">
      <alignment horizontal="center"/>
      <protection/>
    </xf>
    <xf numFmtId="0" fontId="11" fillId="34" borderId="10" xfId="0" applyFont="1" applyFill="1" applyBorder="1" applyAlignment="1">
      <alignment/>
    </xf>
    <xf numFmtId="0" fontId="11" fillId="34" borderId="11" xfId="0" applyFont="1" applyFill="1" applyBorder="1" applyAlignment="1">
      <alignment horizontal="center"/>
    </xf>
    <xf numFmtId="0" fontId="11" fillId="34" borderId="12" xfId="0" applyFont="1" applyFill="1" applyBorder="1" applyAlignment="1">
      <alignment/>
    </xf>
    <xf numFmtId="0" fontId="11" fillId="34" borderId="13" xfId="0" applyFont="1" applyFill="1" applyBorder="1" applyAlignment="1">
      <alignment horizontal="center"/>
    </xf>
    <xf numFmtId="0" fontId="11" fillId="33" borderId="13" xfId="0" applyFont="1" applyFill="1" applyBorder="1" applyAlignment="1">
      <alignment horizontal="center"/>
    </xf>
    <xf numFmtId="0" fontId="11" fillId="33" borderId="12" xfId="0" applyFont="1" applyFill="1" applyBorder="1" applyAlignment="1">
      <alignment/>
    </xf>
    <xf numFmtId="0" fontId="13" fillId="33" borderId="14" xfId="60" applyFont="1" applyFill="1" applyBorder="1" applyAlignment="1">
      <alignment horizontal="left"/>
      <protection/>
    </xf>
    <xf numFmtId="0" fontId="13" fillId="33" borderId="13" xfId="60" applyFont="1" applyFill="1" applyBorder="1" applyAlignment="1">
      <alignment horizontal="center"/>
      <protection/>
    </xf>
    <xf numFmtId="0" fontId="13" fillId="33" borderId="14" xfId="60" applyFont="1" applyFill="1" applyBorder="1" applyAlignment="1" quotePrefix="1">
      <alignment horizontal="left"/>
      <protection/>
    </xf>
    <xf numFmtId="0" fontId="13" fillId="33" borderId="15" xfId="60" applyFont="1" applyFill="1" applyBorder="1" applyAlignment="1">
      <alignment horizontal="left"/>
      <protection/>
    </xf>
    <xf numFmtId="0" fontId="13" fillId="33" borderId="16" xfId="60" applyFont="1" applyFill="1" applyBorder="1" applyAlignment="1">
      <alignment horizontal="center"/>
      <protection/>
    </xf>
    <xf numFmtId="0" fontId="5" fillId="33" borderId="0" xfId="0" applyFont="1" applyFill="1" applyAlignment="1">
      <alignment/>
    </xf>
    <xf numFmtId="0" fontId="5" fillId="33" borderId="0" xfId="0" applyFont="1" applyFill="1" applyAlignment="1">
      <alignment/>
    </xf>
    <xf numFmtId="0" fontId="10" fillId="33" borderId="0" xfId="0" applyFont="1" applyFill="1" applyAlignment="1">
      <alignment/>
    </xf>
    <xf numFmtId="0" fontId="5" fillId="33" borderId="0" xfId="0" applyFont="1" applyFill="1" applyAlignment="1">
      <alignment horizontal="justify" vertical="top"/>
    </xf>
    <xf numFmtId="0" fontId="3" fillId="0" borderId="0" xfId="60" applyFont="1" applyBorder="1">
      <alignment/>
      <protection/>
    </xf>
    <xf numFmtId="0" fontId="3" fillId="0" borderId="0" xfId="60" applyFont="1" applyBorder="1" applyAlignment="1">
      <alignment horizontal="center"/>
      <protection/>
    </xf>
    <xf numFmtId="0" fontId="4" fillId="0" borderId="0" xfId="0" applyFont="1" applyFill="1" applyBorder="1" applyAlignment="1">
      <alignment horizontal="left"/>
    </xf>
    <xf numFmtId="0" fontId="4" fillId="0" borderId="0" xfId="0" applyFont="1" applyFill="1" applyBorder="1" applyAlignment="1">
      <alignment horizontal="right"/>
    </xf>
    <xf numFmtId="0" fontId="4" fillId="0" borderId="17" xfId="0" applyFont="1" applyBorder="1" applyAlignment="1">
      <alignment horizontal="center"/>
    </xf>
    <xf numFmtId="0" fontId="4" fillId="0" borderId="17" xfId="0" applyFont="1" applyFill="1" applyBorder="1" applyAlignment="1">
      <alignment horizontal="center"/>
    </xf>
    <xf numFmtId="0" fontId="3" fillId="0" borderId="17" xfId="60" applyFont="1" applyBorder="1" applyAlignment="1">
      <alignment horizontal="center"/>
      <protection/>
    </xf>
    <xf numFmtId="0" fontId="3" fillId="0" borderId="17" xfId="58" applyFont="1" applyBorder="1" applyAlignment="1">
      <alignment horizontal="center"/>
      <protection/>
    </xf>
    <xf numFmtId="0" fontId="4" fillId="0" borderId="0" xfId="0" applyFont="1" applyBorder="1" applyAlignment="1">
      <alignment horizontal="center"/>
    </xf>
    <xf numFmtId="0" fontId="3" fillId="0" borderId="0" xfId="58" applyFont="1" applyBorder="1" applyAlignment="1">
      <alignment horizontal="center"/>
      <protection/>
    </xf>
    <xf numFmtId="0" fontId="3" fillId="0" borderId="18" xfId="60" applyFont="1" applyBorder="1" applyAlignment="1">
      <alignment horizontal="center"/>
      <protection/>
    </xf>
    <xf numFmtId="3" fontId="3" fillId="0" borderId="18" xfId="58" applyNumberFormat="1" applyFont="1" applyBorder="1">
      <alignment/>
      <protection/>
    </xf>
    <xf numFmtId="3" fontId="3" fillId="0" borderId="0" xfId="58" applyNumberFormat="1" applyFont="1" applyBorder="1">
      <alignment/>
      <protection/>
    </xf>
    <xf numFmtId="0" fontId="3" fillId="0" borderId="0" xfId="58" applyFont="1" applyBorder="1">
      <alignment/>
      <protection/>
    </xf>
    <xf numFmtId="0" fontId="4" fillId="0" borderId="18" xfId="0" applyFont="1" applyFill="1" applyBorder="1" applyAlignment="1">
      <alignment horizontal="center"/>
    </xf>
    <xf numFmtId="0" fontId="4" fillId="0" borderId="18" xfId="0" applyFont="1" applyFill="1" applyBorder="1" applyAlignment="1">
      <alignment/>
    </xf>
    <xf numFmtId="0" fontId="4" fillId="0" borderId="14" xfId="0" applyFont="1" applyFill="1" applyBorder="1" applyAlignment="1">
      <alignment horizontal="left"/>
    </xf>
    <xf numFmtId="0" fontId="4" fillId="0" borderId="14" xfId="0" applyFont="1" applyFill="1" applyBorder="1" applyAlignment="1">
      <alignment horizontal="center"/>
    </xf>
    <xf numFmtId="0" fontId="4" fillId="0" borderId="14" xfId="0" applyFont="1" applyBorder="1" applyAlignment="1">
      <alignment horizontal="center"/>
    </xf>
    <xf numFmtId="0" fontId="4" fillId="0" borderId="19" xfId="0" applyFont="1" applyFill="1" applyBorder="1" applyAlignment="1">
      <alignment horizontal="center"/>
    </xf>
    <xf numFmtId="0" fontId="4" fillId="0" borderId="20" xfId="0" applyFont="1" applyFill="1" applyBorder="1" applyAlignment="1">
      <alignment horizontal="center"/>
    </xf>
    <xf numFmtId="0" fontId="4" fillId="0" borderId="21" xfId="0" applyFont="1" applyFill="1" applyBorder="1" applyAlignment="1">
      <alignment horizontal="left"/>
    </xf>
    <xf numFmtId="0" fontId="3" fillId="0" borderId="18" xfId="58" applyFont="1" applyBorder="1">
      <alignment/>
      <protection/>
    </xf>
    <xf numFmtId="0" fontId="3" fillId="0" borderId="22" xfId="58" applyFont="1" applyBorder="1" applyAlignment="1">
      <alignment horizontal="center"/>
      <protection/>
    </xf>
    <xf numFmtId="0" fontId="3" fillId="0" borderId="23" xfId="58" applyFont="1" applyBorder="1" applyAlignment="1">
      <alignment horizontal="center"/>
      <protection/>
    </xf>
    <xf numFmtId="0" fontId="4" fillId="0" borderId="24" xfId="0" applyFont="1" applyFill="1" applyBorder="1" applyAlignment="1">
      <alignment horizontal="center"/>
    </xf>
    <xf numFmtId="0" fontId="4" fillId="0" borderId="25" xfId="0" applyFont="1" applyFill="1" applyBorder="1" applyAlignment="1">
      <alignment/>
    </xf>
    <xf numFmtId="0" fontId="3" fillId="0" borderId="25" xfId="60" applyFont="1" applyBorder="1" applyAlignment="1">
      <alignment horizontal="center"/>
      <protection/>
    </xf>
    <xf numFmtId="3" fontId="3" fillId="0" borderId="25" xfId="58" applyNumberFormat="1" applyFont="1" applyBorder="1">
      <alignment/>
      <protection/>
    </xf>
    <xf numFmtId="0" fontId="3" fillId="0" borderId="25" xfId="58" applyFont="1" applyBorder="1">
      <alignment/>
      <protection/>
    </xf>
    <xf numFmtId="0" fontId="3" fillId="0" borderId="26" xfId="58" applyFont="1" applyBorder="1" applyAlignment="1">
      <alignment horizontal="center"/>
      <protection/>
    </xf>
    <xf numFmtId="0" fontId="3" fillId="0" borderId="0" xfId="60" applyFont="1" applyBorder="1" applyAlignment="1">
      <alignment horizontal="left"/>
      <protection/>
    </xf>
    <xf numFmtId="0" fontId="4" fillId="0" borderId="23" xfId="0" applyFont="1" applyBorder="1" applyAlignment="1">
      <alignment horizontal="center"/>
    </xf>
    <xf numFmtId="0" fontId="4" fillId="0" borderId="15" xfId="0" applyFont="1" applyFill="1" applyBorder="1" applyAlignment="1">
      <alignment horizontal="center"/>
    </xf>
    <xf numFmtId="0" fontId="4" fillId="0" borderId="25" xfId="0" applyFont="1" applyFill="1" applyBorder="1" applyAlignment="1">
      <alignment horizontal="center"/>
    </xf>
    <xf numFmtId="0" fontId="4" fillId="0" borderId="23" xfId="0" applyFont="1" applyBorder="1" applyAlignment="1">
      <alignment/>
    </xf>
    <xf numFmtId="0" fontId="3" fillId="0" borderId="25" xfId="58" applyFont="1" applyBorder="1" applyAlignment="1">
      <alignment horizontal="center"/>
      <protection/>
    </xf>
    <xf numFmtId="0" fontId="10" fillId="0" borderId="0" xfId="0" applyFont="1" applyBorder="1" applyAlignment="1">
      <alignment horizontal="justify"/>
    </xf>
    <xf numFmtId="0" fontId="10" fillId="33" borderId="0" xfId="0" applyFont="1" applyFill="1" applyAlignment="1">
      <alignment horizontal="justify"/>
    </xf>
    <xf numFmtId="0" fontId="4" fillId="33" borderId="0" xfId="0" applyFont="1" applyFill="1" applyAlignment="1">
      <alignment horizontal="justify"/>
    </xf>
    <xf numFmtId="0" fontId="4" fillId="33" borderId="0" xfId="0" applyFont="1" applyFill="1" applyAlignment="1">
      <alignment horizontal="justify"/>
    </xf>
    <xf numFmtId="0" fontId="11" fillId="35" borderId="21" xfId="0" applyFont="1" applyFill="1" applyBorder="1" applyAlignment="1">
      <alignment/>
    </xf>
    <xf numFmtId="0" fontId="5" fillId="35" borderId="18" xfId="0" applyFont="1" applyFill="1" applyBorder="1" applyAlignment="1">
      <alignment/>
    </xf>
    <xf numFmtId="0" fontId="11" fillId="35" borderId="18" xfId="0" applyFont="1" applyFill="1" applyBorder="1" applyAlignment="1">
      <alignment/>
    </xf>
    <xf numFmtId="0" fontId="11" fillId="35" borderId="22" xfId="0" applyFont="1" applyFill="1" applyBorder="1" applyAlignment="1">
      <alignment/>
    </xf>
    <xf numFmtId="0" fontId="11" fillId="35" borderId="14" xfId="0" applyFont="1" applyFill="1" applyBorder="1" applyAlignment="1">
      <alignment/>
    </xf>
    <xf numFmtId="0" fontId="11" fillId="35" borderId="23" xfId="0" applyFont="1" applyFill="1" applyBorder="1" applyAlignment="1">
      <alignment/>
    </xf>
    <xf numFmtId="0" fontId="13" fillId="34" borderId="13" xfId="60" applyFont="1" applyFill="1" applyBorder="1" applyAlignment="1">
      <alignment horizontal="center"/>
      <protection/>
    </xf>
    <xf numFmtId="0" fontId="11" fillId="35" borderId="18" xfId="0" applyFont="1" applyFill="1" applyBorder="1" applyAlignment="1">
      <alignment/>
    </xf>
    <xf numFmtId="0" fontId="11" fillId="35" borderId="18" xfId="0" applyFont="1" applyFill="1" applyBorder="1" applyAlignment="1">
      <alignment horizontal="center"/>
    </xf>
    <xf numFmtId="169" fontId="11" fillId="35" borderId="18" xfId="0" applyNumberFormat="1" applyFont="1" applyFill="1" applyBorder="1" applyAlignment="1">
      <alignment horizontal="center"/>
    </xf>
    <xf numFmtId="0" fontId="11" fillId="35" borderId="15" xfId="0" applyFont="1" applyFill="1" applyBorder="1" applyAlignment="1">
      <alignment/>
    </xf>
    <xf numFmtId="0" fontId="11" fillId="35" borderId="25" xfId="0" applyFont="1" applyFill="1" applyBorder="1" applyAlignment="1">
      <alignment/>
    </xf>
    <xf numFmtId="0" fontId="11" fillId="35" borderId="26" xfId="0" applyFont="1" applyFill="1" applyBorder="1" applyAlignment="1">
      <alignment/>
    </xf>
    <xf numFmtId="0" fontId="3" fillId="0" borderId="27" xfId="60" applyFont="1" applyBorder="1" applyAlignment="1">
      <alignment horizontal="center"/>
      <protection/>
    </xf>
    <xf numFmtId="0" fontId="3" fillId="0" borderId="27" xfId="58" applyFont="1" applyBorder="1">
      <alignment/>
      <protection/>
    </xf>
    <xf numFmtId="0" fontId="3" fillId="0" borderId="27" xfId="58" applyFont="1" applyBorder="1" applyAlignment="1">
      <alignment horizontal="center"/>
      <protection/>
    </xf>
    <xf numFmtId="0" fontId="4" fillId="0" borderId="27" xfId="0" applyFont="1" applyBorder="1" applyAlignment="1">
      <alignment horizontal="center"/>
    </xf>
    <xf numFmtId="0" fontId="4" fillId="0" borderId="27" xfId="0" applyFont="1" applyBorder="1" applyAlignment="1">
      <alignment/>
    </xf>
    <xf numFmtId="167" fontId="3" fillId="0" borderId="28" xfId="58" applyNumberFormat="1" applyFont="1" applyBorder="1">
      <alignment/>
      <protection/>
    </xf>
    <xf numFmtId="0" fontId="4" fillId="0" borderId="29" xfId="0" applyFont="1" applyBorder="1" applyAlignment="1">
      <alignment/>
    </xf>
    <xf numFmtId="3" fontId="4" fillId="0" borderId="30" xfId="0" applyNumberFormat="1" applyFont="1" applyBorder="1" applyAlignment="1">
      <alignment/>
    </xf>
    <xf numFmtId="0" fontId="21" fillId="0" borderId="0" xfId="0" applyFont="1" applyFill="1" applyBorder="1" applyAlignment="1">
      <alignment horizontal="left"/>
    </xf>
    <xf numFmtId="0" fontId="4" fillId="0" borderId="31" xfId="0" applyFont="1" applyBorder="1" applyAlignment="1">
      <alignment horizontal="center"/>
    </xf>
    <xf numFmtId="3" fontId="3" fillId="0" borderId="32" xfId="58" applyNumberFormat="1" applyFont="1" applyBorder="1">
      <alignment/>
      <protection/>
    </xf>
    <xf numFmtId="0" fontId="11" fillId="0" borderId="0" xfId="0" applyFont="1" applyAlignment="1">
      <alignment horizontal="left"/>
    </xf>
    <xf numFmtId="0" fontId="11" fillId="0" borderId="0" xfId="0" applyFont="1" applyAlignment="1">
      <alignment/>
    </xf>
    <xf numFmtId="0" fontId="11" fillId="36" borderId="21" xfId="0" applyFont="1" applyFill="1" applyBorder="1" applyAlignment="1">
      <alignment/>
    </xf>
    <xf numFmtId="0" fontId="11" fillId="36" borderId="18" xfId="0" applyFont="1" applyFill="1" applyBorder="1" applyAlignment="1">
      <alignment/>
    </xf>
    <xf numFmtId="0" fontId="11" fillId="36" borderId="22" xfId="0" applyFont="1" applyFill="1" applyBorder="1" applyAlignment="1">
      <alignment/>
    </xf>
    <xf numFmtId="0" fontId="11" fillId="0" borderId="0" xfId="0" applyFont="1" applyFill="1" applyAlignment="1">
      <alignment/>
    </xf>
    <xf numFmtId="0" fontId="11" fillId="36" borderId="14" xfId="0" applyFont="1" applyFill="1" applyBorder="1" applyAlignment="1">
      <alignment/>
    </xf>
    <xf numFmtId="0" fontId="11" fillId="36" borderId="0" xfId="0" applyFont="1" applyFill="1" applyBorder="1" applyAlignment="1">
      <alignment/>
    </xf>
    <xf numFmtId="0" fontId="22" fillId="34" borderId="24" xfId="0" applyFont="1" applyFill="1" applyBorder="1" applyAlignment="1">
      <alignment horizontal="left"/>
    </xf>
    <xf numFmtId="0" fontId="22" fillId="34" borderId="20" xfId="0" applyFont="1" applyFill="1" applyBorder="1" applyAlignment="1">
      <alignment/>
    </xf>
    <xf numFmtId="0" fontId="22" fillId="34" borderId="33" xfId="0" applyFont="1" applyFill="1" applyBorder="1" applyAlignment="1">
      <alignment/>
    </xf>
    <xf numFmtId="0" fontId="11" fillId="36" borderId="0" xfId="0" applyFont="1" applyFill="1" applyBorder="1" applyAlignment="1">
      <alignment horizontal="left"/>
    </xf>
    <xf numFmtId="0" fontId="11" fillId="36" borderId="14" xfId="0" applyFont="1" applyFill="1" applyBorder="1" applyAlignment="1">
      <alignment wrapText="1"/>
    </xf>
    <xf numFmtId="0" fontId="11" fillId="0" borderId="0" xfId="0" applyFont="1" applyFill="1" applyAlignment="1">
      <alignment wrapText="1"/>
    </xf>
    <xf numFmtId="0" fontId="11" fillId="0" borderId="0" xfId="0" applyFont="1" applyAlignment="1">
      <alignment wrapText="1"/>
    </xf>
    <xf numFmtId="0" fontId="11" fillId="34" borderId="33" xfId="0" applyFont="1" applyFill="1" applyBorder="1" applyAlignment="1">
      <alignment/>
    </xf>
    <xf numFmtId="0" fontId="22" fillId="36" borderId="0" xfId="0" applyFont="1" applyFill="1" applyBorder="1" applyAlignment="1">
      <alignment horizontal="left"/>
    </xf>
    <xf numFmtId="0" fontId="22" fillId="36" borderId="0" xfId="0" applyFont="1" applyFill="1" applyBorder="1" applyAlignment="1">
      <alignment/>
    </xf>
    <xf numFmtId="0" fontId="11" fillId="36" borderId="15" xfId="0" applyFont="1" applyFill="1" applyBorder="1" applyAlignment="1">
      <alignment/>
    </xf>
    <xf numFmtId="0" fontId="11" fillId="36" borderId="25" xfId="0" applyFont="1" applyFill="1" applyBorder="1" applyAlignment="1">
      <alignment/>
    </xf>
    <xf numFmtId="0" fontId="11" fillId="36" borderId="26" xfId="0" applyFont="1" applyFill="1" applyBorder="1" applyAlignment="1">
      <alignment/>
    </xf>
    <xf numFmtId="0" fontId="11" fillId="0" borderId="0" xfId="0" applyFont="1" applyAlignment="1">
      <alignment vertical="top"/>
    </xf>
    <xf numFmtId="3" fontId="4" fillId="0" borderId="0" xfId="0" applyNumberFormat="1" applyFont="1" applyBorder="1" applyAlignment="1">
      <alignment/>
    </xf>
    <xf numFmtId="0" fontId="11" fillId="33" borderId="0" xfId="0" applyFont="1" applyFill="1" applyAlignment="1">
      <alignment/>
    </xf>
    <xf numFmtId="0" fontId="11" fillId="33" borderId="0" xfId="0" applyFont="1" applyFill="1" applyAlignment="1">
      <alignment horizontal="center"/>
    </xf>
    <xf numFmtId="0" fontId="16" fillId="33" borderId="0" xfId="58" applyFont="1" applyFill="1">
      <alignment/>
      <protection/>
    </xf>
    <xf numFmtId="3" fontId="13" fillId="33" borderId="0" xfId="58" applyNumberFormat="1" applyFont="1" applyFill="1">
      <alignment/>
      <protection/>
    </xf>
    <xf numFmtId="0" fontId="13" fillId="33" borderId="0" xfId="58" applyFont="1" applyFill="1" applyAlignment="1">
      <alignment horizontal="left"/>
      <protection/>
    </xf>
    <xf numFmtId="0" fontId="13" fillId="33" borderId="0" xfId="60" applyFont="1" applyFill="1" applyAlignment="1">
      <alignment horizontal="center"/>
      <protection/>
    </xf>
    <xf numFmtId="0" fontId="13" fillId="33" borderId="0" xfId="58" applyFont="1" applyFill="1">
      <alignment/>
      <protection/>
    </xf>
    <xf numFmtId="3" fontId="13" fillId="33" borderId="0" xfId="58" applyNumberFormat="1" applyFont="1" applyFill="1" applyBorder="1">
      <alignment/>
      <protection/>
    </xf>
    <xf numFmtId="0" fontId="13" fillId="33" borderId="0" xfId="58" applyFont="1" applyFill="1" applyAlignment="1">
      <alignment horizontal="center"/>
      <protection/>
    </xf>
    <xf numFmtId="3" fontId="23" fillId="33" borderId="0" xfId="60" applyNumberFormat="1" applyFont="1" applyFill="1" applyBorder="1" applyAlignment="1">
      <alignment horizontal="center"/>
      <protection/>
    </xf>
    <xf numFmtId="0" fontId="13" fillId="33" borderId="0" xfId="60" applyFont="1" applyFill="1" applyBorder="1">
      <alignment/>
      <protection/>
    </xf>
    <xf numFmtId="0" fontId="13" fillId="33" borderId="0" xfId="60" applyFont="1" applyFill="1" applyBorder="1" applyAlignment="1">
      <alignment horizontal="center"/>
      <protection/>
    </xf>
    <xf numFmtId="3" fontId="13" fillId="33" borderId="0" xfId="60" applyNumberFormat="1" applyFont="1" applyFill="1" applyBorder="1" applyAlignment="1">
      <alignment horizontal="center"/>
      <protection/>
    </xf>
    <xf numFmtId="0" fontId="16" fillId="33" borderId="21" xfId="60" applyFont="1" applyFill="1" applyBorder="1" applyAlignment="1">
      <alignment horizontal="left"/>
      <protection/>
    </xf>
    <xf numFmtId="0" fontId="16" fillId="33" borderId="11" xfId="60" applyFont="1" applyFill="1" applyBorder="1" applyAlignment="1">
      <alignment horizontal="center"/>
      <protection/>
    </xf>
    <xf numFmtId="3" fontId="16" fillId="33" borderId="18" xfId="60" applyNumberFormat="1" applyFont="1" applyFill="1" applyBorder="1" applyAlignment="1">
      <alignment horizontal="center"/>
      <protection/>
    </xf>
    <xf numFmtId="0" fontId="13" fillId="33" borderId="34" xfId="60" applyFont="1" applyFill="1" applyBorder="1">
      <alignment/>
      <protection/>
    </xf>
    <xf numFmtId="0" fontId="16" fillId="33" borderId="14" xfId="60" applyFont="1" applyFill="1" applyBorder="1" applyAlignment="1">
      <alignment horizontal="left"/>
      <protection/>
    </xf>
    <xf numFmtId="0" fontId="16" fillId="33" borderId="13" xfId="60" applyFont="1" applyFill="1" applyBorder="1" applyAlignment="1">
      <alignment horizontal="center"/>
      <protection/>
    </xf>
    <xf numFmtId="3" fontId="16" fillId="33" borderId="0" xfId="60" applyNumberFormat="1" applyFont="1" applyFill="1" applyBorder="1" applyAlignment="1">
      <alignment horizontal="center"/>
      <protection/>
    </xf>
    <xf numFmtId="0" fontId="13" fillId="33" borderId="35" xfId="60" applyFont="1" applyFill="1" applyBorder="1">
      <alignment/>
      <protection/>
    </xf>
    <xf numFmtId="1" fontId="16" fillId="33" borderId="15" xfId="60" applyNumberFormat="1" applyFont="1" applyFill="1" applyBorder="1" applyAlignment="1">
      <alignment horizontal="left"/>
      <protection/>
    </xf>
    <xf numFmtId="0" fontId="16" fillId="33" borderId="16" xfId="60" applyFont="1" applyFill="1" applyBorder="1" applyAlignment="1">
      <alignment horizontal="center"/>
      <protection/>
    </xf>
    <xf numFmtId="3" fontId="16" fillId="33" borderId="25" xfId="60" applyNumberFormat="1" applyFont="1" applyFill="1" applyBorder="1" applyAlignment="1">
      <alignment horizontal="center"/>
      <protection/>
    </xf>
    <xf numFmtId="0" fontId="16" fillId="33" borderId="36" xfId="60" applyFont="1" applyFill="1" applyBorder="1" applyAlignment="1">
      <alignment horizontal="center"/>
      <protection/>
    </xf>
    <xf numFmtId="0" fontId="13" fillId="33" borderId="14" xfId="60" applyFont="1" applyFill="1" applyBorder="1" applyAlignment="1">
      <alignment horizontal="center"/>
      <protection/>
    </xf>
    <xf numFmtId="0" fontId="13" fillId="33" borderId="37" xfId="60" applyFont="1" applyFill="1" applyBorder="1" applyAlignment="1">
      <alignment horizontal="center"/>
      <protection/>
    </xf>
    <xf numFmtId="0" fontId="13" fillId="33" borderId="38" xfId="60" applyFont="1" applyFill="1" applyBorder="1" applyAlignment="1">
      <alignment horizontal="center"/>
      <protection/>
    </xf>
    <xf numFmtId="0" fontId="13" fillId="33" borderId="39" xfId="60" applyFont="1" applyFill="1" applyBorder="1" applyAlignment="1">
      <alignment horizontal="center"/>
      <protection/>
    </xf>
    <xf numFmtId="0" fontId="13" fillId="33" borderId="40" xfId="60" applyFont="1" applyFill="1" applyBorder="1" applyAlignment="1">
      <alignment horizontal="center"/>
      <protection/>
    </xf>
    <xf numFmtId="0" fontId="13" fillId="33" borderId="40" xfId="58" applyFont="1" applyFill="1" applyBorder="1" applyAlignment="1">
      <alignment horizontal="center"/>
      <protection/>
    </xf>
    <xf numFmtId="165" fontId="13" fillId="33" borderId="0" xfId="60" applyNumberFormat="1" applyFont="1" applyFill="1" applyBorder="1" applyAlignment="1">
      <alignment horizontal="center"/>
      <protection/>
    </xf>
    <xf numFmtId="0" fontId="13" fillId="33" borderId="13" xfId="60" applyFont="1" applyFill="1" applyBorder="1" applyAlignment="1" quotePrefix="1">
      <alignment horizontal="center"/>
      <protection/>
    </xf>
    <xf numFmtId="3" fontId="13" fillId="33" borderId="39" xfId="60" applyNumberFormat="1" applyFont="1" applyFill="1" applyBorder="1" applyAlignment="1">
      <alignment horizontal="center"/>
      <protection/>
    </xf>
    <xf numFmtId="3" fontId="13" fillId="33" borderId="40" xfId="60" applyNumberFormat="1" applyFont="1" applyFill="1" applyBorder="1" applyAlignment="1">
      <alignment horizontal="center"/>
      <protection/>
    </xf>
    <xf numFmtId="168" fontId="13" fillId="33" borderId="39" xfId="60" applyNumberFormat="1" applyFont="1" applyFill="1" applyBorder="1" applyAlignment="1">
      <alignment horizontal="center"/>
      <protection/>
    </xf>
    <xf numFmtId="168" fontId="13" fillId="33" borderId="40" xfId="60" applyNumberFormat="1" applyFont="1" applyFill="1" applyBorder="1" applyAlignment="1">
      <alignment horizontal="center"/>
      <protection/>
    </xf>
    <xf numFmtId="0" fontId="13" fillId="33" borderId="35" xfId="60" applyFont="1" applyFill="1" applyBorder="1" applyAlignment="1">
      <alignment horizontal="center"/>
      <protection/>
    </xf>
    <xf numFmtId="0" fontId="13" fillId="33" borderId="40" xfId="60" applyFont="1" applyFill="1" applyBorder="1" applyAlignment="1">
      <alignment horizontal="left"/>
      <protection/>
    </xf>
    <xf numFmtId="11" fontId="13" fillId="33" borderId="0" xfId="60" applyNumberFormat="1" applyFont="1" applyFill="1" applyBorder="1" applyAlignment="1">
      <alignment horizontal="center"/>
      <protection/>
    </xf>
    <xf numFmtId="0" fontId="13" fillId="33" borderId="40" xfId="60" applyFont="1" applyFill="1" applyBorder="1" applyAlignment="1">
      <alignment horizontal="right"/>
      <protection/>
    </xf>
    <xf numFmtId="0" fontId="13" fillId="33" borderId="39" xfId="60" applyFont="1" applyFill="1" applyBorder="1" applyAlignment="1" quotePrefix="1">
      <alignment horizontal="center"/>
      <protection/>
    </xf>
    <xf numFmtId="0" fontId="13" fillId="33" borderId="41" xfId="60" applyFont="1" applyFill="1" applyBorder="1" applyAlignment="1">
      <alignment horizontal="right"/>
      <protection/>
    </xf>
    <xf numFmtId="0" fontId="13" fillId="33" borderId="42" xfId="60" applyFont="1" applyFill="1" applyBorder="1" applyAlignment="1">
      <alignment horizontal="center"/>
      <protection/>
    </xf>
    <xf numFmtId="11" fontId="13" fillId="33" borderId="16" xfId="60" applyNumberFormat="1" applyFont="1" applyFill="1" applyBorder="1" applyAlignment="1">
      <alignment horizontal="center"/>
      <protection/>
    </xf>
    <xf numFmtId="0" fontId="13" fillId="33" borderId="41" xfId="58" applyFont="1" applyFill="1" applyBorder="1" applyAlignment="1">
      <alignment horizontal="center"/>
      <protection/>
    </xf>
    <xf numFmtId="0" fontId="13" fillId="33" borderId="36" xfId="60" applyFont="1" applyFill="1" applyBorder="1">
      <alignment/>
      <protection/>
    </xf>
    <xf numFmtId="0" fontId="13" fillId="33" borderId="0" xfId="60" applyFont="1" applyFill="1" applyBorder="1" applyAlignment="1">
      <alignment horizontal="left"/>
      <protection/>
    </xf>
    <xf numFmtId="0" fontId="13" fillId="33" borderId="0" xfId="60" applyFont="1" applyFill="1" applyBorder="1" applyAlignment="1">
      <alignment horizontal="right"/>
      <protection/>
    </xf>
    <xf numFmtId="0" fontId="13" fillId="33" borderId="0" xfId="58" applyFont="1" applyFill="1" applyBorder="1" applyAlignment="1">
      <alignment horizontal="center"/>
      <protection/>
    </xf>
    <xf numFmtId="0" fontId="13" fillId="33" borderId="0" xfId="59" applyFont="1" applyFill="1" applyAlignment="1">
      <alignment/>
      <protection/>
    </xf>
    <xf numFmtId="0" fontId="13" fillId="33" borderId="0" xfId="60" applyFont="1" applyFill="1">
      <alignment/>
      <protection/>
    </xf>
    <xf numFmtId="3" fontId="13" fillId="33" borderId="0" xfId="60" applyNumberFormat="1" applyFont="1" applyFill="1">
      <alignment/>
      <protection/>
    </xf>
    <xf numFmtId="3" fontId="13" fillId="33" borderId="0" xfId="60" applyNumberFormat="1" applyFont="1" applyFill="1" applyBorder="1">
      <alignment/>
      <protection/>
    </xf>
    <xf numFmtId="0" fontId="13" fillId="33" borderId="0" xfId="59" applyFont="1" applyFill="1" applyBorder="1" applyAlignment="1">
      <alignment/>
      <protection/>
    </xf>
    <xf numFmtId="0" fontId="11" fillId="33" borderId="0" xfId="0" applyFont="1" applyFill="1" applyAlignment="1">
      <alignment vertical="top"/>
    </xf>
    <xf numFmtId="0" fontId="5" fillId="33" borderId="0" xfId="0" applyFont="1" applyFill="1" applyAlignment="1">
      <alignment vertical="top"/>
    </xf>
    <xf numFmtId="0" fontId="11" fillId="33" borderId="0" xfId="0" applyFont="1" applyFill="1" applyBorder="1" applyAlignment="1">
      <alignment vertical="top"/>
    </xf>
    <xf numFmtId="0" fontId="11" fillId="33" borderId="0" xfId="0" applyFont="1" applyFill="1" applyAlignment="1">
      <alignment horizontal="right"/>
    </xf>
    <xf numFmtId="0" fontId="11" fillId="33" borderId="0" xfId="0" applyFont="1" applyFill="1" applyAlignment="1">
      <alignment/>
    </xf>
    <xf numFmtId="3" fontId="11" fillId="33" borderId="0" xfId="0" applyNumberFormat="1" applyFont="1" applyFill="1" applyAlignment="1">
      <alignment horizontal="center"/>
    </xf>
    <xf numFmtId="0" fontId="11" fillId="34" borderId="43" xfId="0" applyFont="1" applyFill="1" applyBorder="1" applyAlignment="1">
      <alignment/>
    </xf>
    <xf numFmtId="0" fontId="11" fillId="34" borderId="44" xfId="0" applyFont="1" applyFill="1" applyBorder="1" applyAlignment="1">
      <alignment/>
    </xf>
    <xf numFmtId="0" fontId="11" fillId="34" borderId="45" xfId="0" applyFont="1" applyFill="1" applyBorder="1" applyAlignment="1">
      <alignment/>
    </xf>
    <xf numFmtId="0" fontId="11" fillId="34" borderId="28" xfId="0" applyFont="1" applyFill="1" applyBorder="1" applyAlignment="1">
      <alignment/>
    </xf>
    <xf numFmtId="0" fontId="11" fillId="34" borderId="45" xfId="0" applyFont="1" applyFill="1" applyBorder="1" applyAlignment="1">
      <alignment wrapText="1"/>
    </xf>
    <xf numFmtId="0" fontId="5" fillId="34" borderId="46" xfId="0" applyFont="1" applyFill="1" applyBorder="1" applyAlignment="1">
      <alignment horizontal="left"/>
    </xf>
    <xf numFmtId="0" fontId="11" fillId="34" borderId="45" xfId="0" applyFont="1" applyFill="1" applyBorder="1" applyAlignment="1">
      <alignment vertical="top" wrapText="1"/>
    </xf>
    <xf numFmtId="0" fontId="5" fillId="33" borderId="21" xfId="0" applyFont="1" applyFill="1" applyBorder="1" applyAlignment="1">
      <alignment vertical="top"/>
    </xf>
    <xf numFmtId="0" fontId="11" fillId="33" borderId="18" xfId="0" applyFont="1" applyFill="1" applyBorder="1" applyAlignment="1">
      <alignment vertical="top"/>
    </xf>
    <xf numFmtId="0" fontId="11" fillId="33" borderId="22" xfId="0" applyFont="1" applyFill="1" applyBorder="1" applyAlignment="1">
      <alignment vertical="top"/>
    </xf>
    <xf numFmtId="0" fontId="11" fillId="33" borderId="23" xfId="0" applyFont="1" applyFill="1" applyBorder="1" applyAlignment="1">
      <alignment vertical="top"/>
    </xf>
    <xf numFmtId="0" fontId="11" fillId="33" borderId="26" xfId="0" applyFont="1" applyFill="1" applyBorder="1" applyAlignment="1">
      <alignment vertical="top"/>
    </xf>
    <xf numFmtId="0" fontId="22" fillId="36" borderId="25" xfId="0" applyFont="1" applyFill="1" applyBorder="1" applyAlignment="1">
      <alignment horizontal="left"/>
    </xf>
    <xf numFmtId="0" fontId="22" fillId="36" borderId="25" xfId="0" applyFont="1" applyFill="1" applyBorder="1" applyAlignment="1">
      <alignment/>
    </xf>
    <xf numFmtId="166" fontId="11" fillId="33" borderId="0" xfId="0" applyNumberFormat="1" applyFont="1" applyFill="1" applyAlignment="1">
      <alignment horizontal="left" vertical="top"/>
    </xf>
    <xf numFmtId="169" fontId="11" fillId="35" borderId="0" xfId="0" applyNumberFormat="1" applyFont="1" applyFill="1" applyBorder="1" applyAlignment="1">
      <alignment horizontal="center"/>
    </xf>
    <xf numFmtId="0" fontId="11" fillId="33" borderId="0" xfId="0" applyFont="1" applyFill="1" applyAlignment="1">
      <alignment horizontal="left"/>
    </xf>
    <xf numFmtId="0" fontId="13" fillId="33" borderId="0" xfId="60" applyFont="1" applyFill="1" applyAlignment="1" quotePrefix="1">
      <alignment horizontal="right"/>
      <protection/>
    </xf>
    <xf numFmtId="0" fontId="11" fillId="0" borderId="0" xfId="0" applyFont="1" applyFill="1" applyBorder="1" applyAlignment="1" quotePrefix="1">
      <alignment horizontal="right"/>
    </xf>
    <xf numFmtId="0" fontId="11" fillId="0" borderId="0" xfId="0" applyFont="1" applyFill="1" applyBorder="1" applyAlignment="1">
      <alignment horizontal="left"/>
    </xf>
    <xf numFmtId="0" fontId="13" fillId="33" borderId="0" xfId="60" applyFont="1" applyFill="1" applyAlignment="1">
      <alignment horizontal="right" vertical="top"/>
      <protection/>
    </xf>
    <xf numFmtId="0" fontId="4" fillId="0" borderId="0" xfId="0" applyFont="1" applyAlignment="1">
      <alignment/>
    </xf>
    <xf numFmtId="0" fontId="4" fillId="0" borderId="47" xfId="0" applyFont="1" applyBorder="1" applyAlignment="1">
      <alignment/>
    </xf>
    <xf numFmtId="0" fontId="4" fillId="0" borderId="19" xfId="0" applyFont="1" applyBorder="1" applyAlignment="1">
      <alignment horizontal="center"/>
    </xf>
    <xf numFmtId="167" fontId="3" fillId="0" borderId="48" xfId="58" applyNumberFormat="1" applyFont="1" applyBorder="1">
      <alignment/>
      <protection/>
    </xf>
    <xf numFmtId="0" fontId="4" fillId="0" borderId="15" xfId="0" applyFont="1" applyBorder="1" applyAlignment="1">
      <alignment horizontal="center"/>
    </xf>
    <xf numFmtId="167" fontId="4" fillId="0" borderId="26" xfId="0" applyNumberFormat="1" applyFont="1" applyBorder="1" applyAlignment="1">
      <alignment horizontal="center"/>
    </xf>
    <xf numFmtId="0" fontId="11" fillId="35" borderId="0" xfId="0" applyFont="1" applyFill="1" applyBorder="1" applyAlignment="1">
      <alignment/>
    </xf>
    <xf numFmtId="0" fontId="11" fillId="35" borderId="0" xfId="0" applyFont="1" applyFill="1" applyBorder="1" applyAlignment="1">
      <alignment horizontal="center"/>
    </xf>
    <xf numFmtId="0" fontId="11" fillId="0" borderId="0" xfId="0" applyFont="1" applyFill="1" applyAlignment="1">
      <alignment horizontal="right" vertical="top"/>
    </xf>
    <xf numFmtId="0" fontId="13" fillId="0" borderId="0" xfId="60" applyFont="1" applyFill="1" applyAlignment="1" quotePrefix="1">
      <alignment horizontal="right"/>
      <protection/>
    </xf>
    <xf numFmtId="0" fontId="11" fillId="0" borderId="0" xfId="0" applyFont="1" applyFill="1" applyAlignment="1">
      <alignment horizontal="left"/>
    </xf>
    <xf numFmtId="0" fontId="3" fillId="0" borderId="0" xfId="60" applyFont="1" applyFill="1" applyAlignment="1">
      <alignment horizontal="center"/>
      <protection/>
    </xf>
    <xf numFmtId="3" fontId="3" fillId="0" borderId="0" xfId="58" applyNumberFormat="1" applyFont="1" applyFill="1">
      <alignment/>
      <protection/>
    </xf>
    <xf numFmtId="0" fontId="3" fillId="0" borderId="0" xfId="58" applyFont="1" applyFill="1">
      <alignment/>
      <protection/>
    </xf>
    <xf numFmtId="0" fontId="3" fillId="0" borderId="0" xfId="58" applyFont="1" applyFill="1" applyAlignment="1">
      <alignment horizontal="center"/>
      <protection/>
    </xf>
    <xf numFmtId="0" fontId="11" fillId="33" borderId="0" xfId="0" applyFont="1" applyFill="1" applyAlignment="1">
      <alignment horizontal="right" vertical="top"/>
    </xf>
    <xf numFmtId="170" fontId="11" fillId="33" borderId="0" xfId="0" applyNumberFormat="1" applyFont="1" applyFill="1" applyAlignment="1">
      <alignment horizontal="left" vertical="top"/>
    </xf>
    <xf numFmtId="0" fontId="13" fillId="34" borderId="14" xfId="60" applyFont="1" applyFill="1" applyBorder="1" applyAlignment="1">
      <alignment horizontal="left"/>
      <protection/>
    </xf>
    <xf numFmtId="0" fontId="11" fillId="33" borderId="49" xfId="0" applyFont="1" applyFill="1" applyBorder="1" applyAlignment="1">
      <alignment horizontal="justify"/>
    </xf>
    <xf numFmtId="0" fontId="5" fillId="36" borderId="14" xfId="0" applyFont="1" applyFill="1" applyBorder="1" applyAlignment="1">
      <alignment horizontal="left" vertical="top" wrapText="1"/>
    </xf>
    <xf numFmtId="0" fontId="11" fillId="36" borderId="23" xfId="0" applyNumberFormat="1" applyFont="1" applyFill="1" applyBorder="1" applyAlignment="1">
      <alignment horizontal="justify" vertical="top" wrapText="1"/>
    </xf>
    <xf numFmtId="0" fontId="2" fillId="33" borderId="0" xfId="0" applyFont="1" applyFill="1" applyAlignment="1">
      <alignment/>
    </xf>
    <xf numFmtId="0" fontId="11" fillId="36" borderId="14" xfId="0" applyFont="1" applyFill="1" applyBorder="1" applyAlignment="1">
      <alignment/>
    </xf>
    <xf numFmtId="0" fontId="11" fillId="36" borderId="23" xfId="0" applyFont="1" applyFill="1" applyBorder="1" applyAlignment="1" quotePrefix="1">
      <alignment/>
    </xf>
    <xf numFmtId="0" fontId="11" fillId="36" borderId="15" xfId="0" applyFont="1" applyFill="1" applyBorder="1" applyAlignment="1">
      <alignment/>
    </xf>
    <xf numFmtId="0" fontId="11" fillId="33" borderId="0" xfId="0" applyFont="1" applyFill="1" applyAlignment="1">
      <alignment/>
    </xf>
    <xf numFmtId="0" fontId="11" fillId="0" borderId="0" xfId="0" applyFont="1" applyFill="1" applyAlignment="1">
      <alignment/>
    </xf>
    <xf numFmtId="0" fontId="5" fillId="0" borderId="0" xfId="0" applyFont="1" applyFill="1" applyAlignment="1">
      <alignment/>
    </xf>
    <xf numFmtId="0" fontId="13" fillId="33" borderId="0" xfId="0" applyFont="1" applyFill="1" applyBorder="1" applyAlignment="1">
      <alignment wrapText="1"/>
    </xf>
    <xf numFmtId="0" fontId="16" fillId="33" borderId="25" xfId="0" applyFont="1" applyFill="1" applyBorder="1" applyAlignment="1">
      <alignment wrapText="1"/>
    </xf>
    <xf numFmtId="0" fontId="24" fillId="33" borderId="0" xfId="0" applyFont="1" applyFill="1" applyAlignment="1">
      <alignment/>
    </xf>
    <xf numFmtId="0" fontId="25" fillId="33" borderId="0" xfId="0" applyFont="1" applyFill="1" applyAlignment="1">
      <alignment/>
    </xf>
    <xf numFmtId="0" fontId="5" fillId="36" borderId="22" xfId="0" applyFont="1" applyFill="1" applyBorder="1" applyAlignment="1">
      <alignment horizontal="justify" vertical="top" wrapText="1"/>
    </xf>
    <xf numFmtId="0" fontId="5" fillId="36" borderId="23" xfId="0" applyFont="1" applyFill="1" applyBorder="1" applyAlignment="1">
      <alignment horizontal="justify" vertical="top" wrapText="1"/>
    </xf>
    <xf numFmtId="0" fontId="11" fillId="34" borderId="50" xfId="0" applyFont="1" applyFill="1" applyBorder="1" applyAlignment="1">
      <alignment/>
    </xf>
    <xf numFmtId="0" fontId="11" fillId="34" borderId="51" xfId="0" applyFont="1" applyFill="1" applyBorder="1" applyAlignment="1">
      <alignment/>
    </xf>
    <xf numFmtId="0" fontId="11" fillId="34" borderId="45" xfId="0" applyFont="1" applyFill="1" applyBorder="1" applyAlignment="1">
      <alignment/>
    </xf>
    <xf numFmtId="0" fontId="11" fillId="0" borderId="45" xfId="0" applyFont="1" applyFill="1" applyBorder="1" applyAlignment="1">
      <alignment/>
    </xf>
    <xf numFmtId="0" fontId="11" fillId="0" borderId="50" xfId="0" applyFont="1" applyFill="1" applyBorder="1" applyAlignment="1">
      <alignment/>
    </xf>
    <xf numFmtId="0" fontId="11" fillId="0" borderId="51" xfId="0" applyFont="1" applyFill="1" applyBorder="1" applyAlignment="1">
      <alignment/>
    </xf>
    <xf numFmtId="0" fontId="11" fillId="36" borderId="23" xfId="0" applyFont="1" applyFill="1" applyBorder="1" applyAlignment="1">
      <alignment/>
    </xf>
    <xf numFmtId="0" fontId="11" fillId="36" borderId="23" xfId="0" applyFont="1" applyFill="1" applyBorder="1" applyAlignment="1">
      <alignment wrapText="1"/>
    </xf>
    <xf numFmtId="0" fontId="0" fillId="0" borderId="0" xfId="0" applyFill="1" applyAlignment="1">
      <alignment/>
    </xf>
    <xf numFmtId="0" fontId="4" fillId="0" borderId="0" xfId="0" applyFont="1" applyFill="1" applyAlignment="1">
      <alignment horizontal="justify"/>
    </xf>
    <xf numFmtId="0" fontId="4" fillId="0" borderId="0" xfId="0" applyFont="1" applyFill="1" applyAlignment="1">
      <alignment horizontal="justify" vertical="top"/>
    </xf>
    <xf numFmtId="0" fontId="5" fillId="36" borderId="26" xfId="0" applyFont="1" applyFill="1" applyBorder="1" applyAlignment="1">
      <alignment horizontal="justify" vertical="top" wrapText="1"/>
    </xf>
    <xf numFmtId="0" fontId="5" fillId="36" borderId="52" xfId="0" applyFont="1" applyFill="1" applyBorder="1" applyAlignment="1">
      <alignment horizontal="left" vertical="top" wrapText="1"/>
    </xf>
    <xf numFmtId="49" fontId="5" fillId="37" borderId="52" xfId="0" applyNumberFormat="1" applyFont="1" applyFill="1" applyBorder="1" applyAlignment="1">
      <alignment horizontal="left" vertical="top" wrapText="1"/>
    </xf>
    <xf numFmtId="0" fontId="13" fillId="36" borderId="53" xfId="53" applyNumberFormat="1" applyFont="1" applyFill="1" applyBorder="1" applyAlignment="1" applyProtection="1">
      <alignment horizontal="justify" vertical="top" wrapText="1"/>
      <protection/>
    </xf>
    <xf numFmtId="0" fontId="29" fillId="36" borderId="26" xfId="0" applyFont="1" applyFill="1" applyBorder="1" applyAlignment="1">
      <alignment/>
    </xf>
    <xf numFmtId="0" fontId="5" fillId="36" borderId="23" xfId="0" applyNumberFormat="1" applyFont="1" applyFill="1" applyBorder="1" applyAlignment="1">
      <alignment horizontal="justify" vertical="top" wrapText="1"/>
    </xf>
    <xf numFmtId="0" fontId="11" fillId="33" borderId="0" xfId="0" applyFont="1" applyFill="1" applyAlignment="1">
      <alignment horizontal="left" vertical="top"/>
    </xf>
    <xf numFmtId="0" fontId="4" fillId="0" borderId="17" xfId="0" applyFont="1" applyFill="1" applyBorder="1" applyAlignment="1" applyProtection="1">
      <alignment horizontal="center"/>
      <protection locked="0"/>
    </xf>
    <xf numFmtId="0" fontId="4" fillId="0" borderId="54"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0" fontId="4" fillId="0" borderId="14" xfId="0" applyFont="1" applyFill="1" applyBorder="1" applyAlignment="1" applyProtection="1">
      <alignment horizontal="left"/>
      <protection locked="0"/>
    </xf>
    <xf numFmtId="0" fontId="4" fillId="0" borderId="39" xfId="0" applyFont="1" applyFill="1" applyBorder="1" applyAlignment="1" applyProtection="1">
      <alignment horizontal="center"/>
      <protection locked="0"/>
    </xf>
    <xf numFmtId="0" fontId="4" fillId="0" borderId="55" xfId="0" applyFont="1" applyFill="1" applyBorder="1" applyAlignment="1" applyProtection="1">
      <alignment horizontal="left"/>
      <protection locked="0"/>
    </xf>
    <xf numFmtId="0" fontId="4" fillId="0" borderId="56" xfId="0" applyFont="1" applyFill="1" applyBorder="1" applyAlignment="1" applyProtection="1">
      <alignment horizontal="center"/>
      <protection locked="0"/>
    </xf>
    <xf numFmtId="3" fontId="3" fillId="0" borderId="19" xfId="58" applyNumberFormat="1" applyFont="1" applyBorder="1" applyAlignment="1" applyProtection="1">
      <alignment horizontal="left"/>
      <protection locked="0"/>
    </xf>
    <xf numFmtId="0" fontId="4" fillId="0" borderId="19" xfId="0" applyFont="1" applyFill="1" applyBorder="1" applyAlignment="1" applyProtection="1">
      <alignment horizontal="left" wrapText="1"/>
      <protection locked="0"/>
    </xf>
    <xf numFmtId="0" fontId="3" fillId="0" borderId="19" xfId="60" applyFont="1" applyBorder="1" applyAlignment="1" applyProtection="1">
      <alignment horizontal="left" wrapText="1"/>
      <protection locked="0"/>
    </xf>
    <xf numFmtId="3" fontId="3" fillId="0" borderId="0" xfId="58" applyNumberFormat="1" applyFont="1" applyBorder="1" applyAlignment="1">
      <alignment horizontal="center" vertical="top"/>
      <protection/>
    </xf>
    <xf numFmtId="0" fontId="3" fillId="0" borderId="0" xfId="58" applyFont="1" applyBorder="1" applyAlignment="1" applyProtection="1">
      <alignment horizontal="center" vertical="top"/>
      <protection locked="0"/>
    </xf>
    <xf numFmtId="0" fontId="3" fillId="0" borderId="0" xfId="58" applyFont="1" applyBorder="1" applyAlignment="1" applyProtection="1">
      <alignment horizontal="center"/>
      <protection locked="0"/>
    </xf>
    <xf numFmtId="0" fontId="11" fillId="33" borderId="14" xfId="0" applyFont="1" applyFill="1" applyBorder="1" applyAlignment="1" applyProtection="1">
      <alignment vertical="top"/>
      <protection locked="0"/>
    </xf>
    <xf numFmtId="0" fontId="11" fillId="33" borderId="0" xfId="0" applyFont="1" applyFill="1" applyBorder="1" applyAlignment="1" applyProtection="1">
      <alignment vertical="top"/>
      <protection locked="0"/>
    </xf>
    <xf numFmtId="0" fontId="11" fillId="33" borderId="15" xfId="0" applyFont="1" applyFill="1" applyBorder="1" applyAlignment="1" applyProtection="1">
      <alignment vertical="top"/>
      <protection locked="0"/>
    </xf>
    <xf numFmtId="0" fontId="11" fillId="33" borderId="25" xfId="0" applyFont="1" applyFill="1" applyBorder="1" applyAlignment="1" applyProtection="1">
      <alignment vertical="top"/>
      <protection locked="0"/>
    </xf>
    <xf numFmtId="171" fontId="11" fillId="38" borderId="27" xfId="42" applyNumberFormat="1" applyFont="1" applyFill="1" applyBorder="1" applyAlignment="1" applyProtection="1">
      <alignment/>
      <protection locked="0"/>
    </xf>
    <xf numFmtId="0" fontId="11" fillId="38" borderId="27" xfId="0" applyFont="1" applyFill="1" applyBorder="1" applyAlignment="1" applyProtection="1">
      <alignment/>
      <protection locked="0"/>
    </xf>
    <xf numFmtId="0" fontId="22" fillId="38" borderId="19" xfId="0" applyFont="1" applyFill="1" applyBorder="1" applyAlignment="1" applyProtection="1">
      <alignment horizontal="left"/>
      <protection locked="0"/>
    </xf>
    <xf numFmtId="0" fontId="11" fillId="34" borderId="17" xfId="0" applyFont="1" applyFill="1" applyBorder="1" applyAlignment="1" applyProtection="1">
      <alignment/>
      <protection locked="0"/>
    </xf>
    <xf numFmtId="3" fontId="11" fillId="38" borderId="17" xfId="0" applyNumberFormat="1" applyFont="1" applyFill="1" applyBorder="1" applyAlignment="1" applyProtection="1">
      <alignment/>
      <protection locked="0"/>
    </xf>
    <xf numFmtId="0" fontId="22" fillId="38" borderId="57" xfId="0" applyFont="1" applyFill="1" applyBorder="1" applyAlignment="1" applyProtection="1">
      <alignment horizontal="left"/>
      <protection locked="0"/>
    </xf>
    <xf numFmtId="0" fontId="11" fillId="34" borderId="58" xfId="0" applyFont="1" applyFill="1" applyBorder="1" applyAlignment="1" applyProtection="1">
      <alignment/>
      <protection locked="0"/>
    </xf>
    <xf numFmtId="0" fontId="13" fillId="36" borderId="59" xfId="0" applyFont="1" applyFill="1" applyBorder="1" applyAlignment="1">
      <alignment vertical="top" wrapText="1"/>
    </xf>
    <xf numFmtId="0" fontId="29" fillId="0" borderId="59" xfId="0" applyFont="1" applyFill="1" applyBorder="1" applyAlignment="1">
      <alignment wrapText="1"/>
    </xf>
    <xf numFmtId="0" fontId="80" fillId="39" borderId="0" xfId="53" applyFont="1" applyFill="1" applyBorder="1" applyAlignment="1" applyProtection="1">
      <alignment wrapText="1"/>
      <protection/>
    </xf>
    <xf numFmtId="0" fontId="20" fillId="36" borderId="26" xfId="53" applyNumberFormat="1" applyFont="1" applyFill="1" applyBorder="1" applyAlignment="1" applyProtection="1">
      <alignment horizontal="justify" vertical="top" wrapText="1"/>
      <protection/>
    </xf>
    <xf numFmtId="0" fontId="5" fillId="36" borderId="15" xfId="0" applyFont="1" applyFill="1" applyBorder="1" applyAlignment="1">
      <alignment horizontal="justify" vertical="top"/>
    </xf>
    <xf numFmtId="0" fontId="11" fillId="36" borderId="53" xfId="0" applyFont="1" applyFill="1" applyBorder="1" applyAlignment="1">
      <alignment horizontal="left" vertical="top" wrapText="1"/>
    </xf>
    <xf numFmtId="0" fontId="13" fillId="34" borderId="60" xfId="60" applyFont="1" applyFill="1" applyBorder="1" applyAlignment="1">
      <alignment horizontal="left"/>
      <protection/>
    </xf>
    <xf numFmtId="0" fontId="11" fillId="34" borderId="60" xfId="0" applyFont="1" applyFill="1" applyBorder="1" applyAlignment="1">
      <alignment/>
    </xf>
    <xf numFmtId="0" fontId="13" fillId="34" borderId="60" xfId="60" applyFont="1" applyFill="1" applyBorder="1" applyAlignment="1" quotePrefix="1">
      <alignment horizontal="left"/>
      <protection/>
    </xf>
    <xf numFmtId="0" fontId="13" fillId="34" borderId="61" xfId="60" applyFont="1" applyFill="1" applyBorder="1" applyAlignment="1">
      <alignment horizontal="left"/>
      <protection/>
    </xf>
    <xf numFmtId="0" fontId="11" fillId="34" borderId="12" xfId="0" applyFont="1" applyFill="1" applyBorder="1" applyAlignment="1">
      <alignment/>
    </xf>
    <xf numFmtId="0" fontId="11" fillId="34" borderId="13" xfId="0" applyFont="1" applyFill="1" applyBorder="1" applyAlignment="1">
      <alignment horizontal="center"/>
    </xf>
    <xf numFmtId="0" fontId="4" fillId="39" borderId="0" xfId="0" applyFont="1" applyFill="1" applyAlignment="1">
      <alignment horizontal="justify"/>
    </xf>
    <xf numFmtId="0" fontId="11" fillId="39" borderId="0" xfId="0" applyFont="1" applyFill="1" applyBorder="1" applyAlignment="1">
      <alignment horizontal="left" wrapText="1"/>
    </xf>
    <xf numFmtId="0" fontId="5" fillId="39" borderId="0" xfId="0" applyFont="1" applyFill="1" applyAlignment="1">
      <alignment/>
    </xf>
    <xf numFmtId="0" fontId="5" fillId="33" borderId="10" xfId="0" applyFont="1" applyFill="1" applyBorder="1" applyAlignment="1">
      <alignment/>
    </xf>
    <xf numFmtId="0" fontId="11" fillId="33" borderId="11" xfId="0" applyFont="1" applyFill="1" applyBorder="1" applyAlignment="1">
      <alignment horizontal="center"/>
    </xf>
    <xf numFmtId="0" fontId="5" fillId="40" borderId="21" xfId="0" applyFont="1" applyFill="1" applyBorder="1" applyAlignment="1">
      <alignment/>
    </xf>
    <xf numFmtId="169" fontId="11" fillId="34" borderId="11" xfId="0" applyNumberFormat="1" applyFont="1" applyFill="1" applyBorder="1" applyAlignment="1">
      <alignment horizontal="center"/>
    </xf>
    <xf numFmtId="169" fontId="11" fillId="34" borderId="34" xfId="0" applyNumberFormat="1" applyFont="1" applyFill="1" applyBorder="1" applyAlignment="1">
      <alignment horizontal="center"/>
    </xf>
    <xf numFmtId="169" fontId="11" fillId="34" borderId="13" xfId="0" applyNumberFormat="1" applyFont="1" applyFill="1" applyBorder="1" applyAlignment="1">
      <alignment horizontal="center"/>
    </xf>
    <xf numFmtId="169" fontId="11" fillId="34" borderId="35" xfId="0" applyNumberFormat="1" applyFont="1" applyFill="1" applyBorder="1" applyAlignment="1">
      <alignment horizontal="center"/>
    </xf>
    <xf numFmtId="169" fontId="11" fillId="34" borderId="13" xfId="0" applyNumberFormat="1" applyFont="1" applyFill="1" applyBorder="1" applyAlignment="1">
      <alignment horizontal="center"/>
    </xf>
    <xf numFmtId="169" fontId="13" fillId="34" borderId="13" xfId="60" applyNumberFormat="1" applyFont="1" applyFill="1" applyBorder="1" applyAlignment="1">
      <alignment horizontal="center"/>
      <protection/>
    </xf>
    <xf numFmtId="169" fontId="11" fillId="33" borderId="11" xfId="0" applyNumberFormat="1" applyFont="1" applyFill="1" applyBorder="1" applyAlignment="1">
      <alignment horizontal="center"/>
    </xf>
    <xf numFmtId="169" fontId="11" fillId="33" borderId="34" xfId="0" applyNumberFormat="1" applyFont="1" applyFill="1" applyBorder="1" applyAlignment="1">
      <alignment horizontal="center"/>
    </xf>
    <xf numFmtId="169" fontId="11" fillId="33" borderId="13" xfId="0" applyNumberFormat="1" applyFont="1" applyFill="1" applyBorder="1" applyAlignment="1">
      <alignment horizontal="center"/>
    </xf>
    <xf numFmtId="169" fontId="80" fillId="0" borderId="13" xfId="0" applyNumberFormat="1" applyFont="1" applyBorder="1" applyAlignment="1">
      <alignment horizontal="center"/>
    </xf>
    <xf numFmtId="169" fontId="11" fillId="33" borderId="35" xfId="42" applyNumberFormat="1" applyFont="1" applyFill="1" applyBorder="1" applyAlignment="1">
      <alignment horizontal="center"/>
    </xf>
    <xf numFmtId="169" fontId="11" fillId="33" borderId="35" xfId="0" applyNumberFormat="1" applyFont="1" applyFill="1" applyBorder="1" applyAlignment="1">
      <alignment horizontal="center"/>
    </xf>
    <xf numFmtId="169" fontId="13" fillId="33" borderId="13" xfId="60" applyNumberFormat="1" applyFont="1" applyFill="1" applyBorder="1" applyAlignment="1">
      <alignment horizontal="center"/>
      <protection/>
    </xf>
    <xf numFmtId="169" fontId="13" fillId="33" borderId="16" xfId="60" applyNumberFormat="1" applyFont="1" applyFill="1" applyBorder="1" applyAlignment="1">
      <alignment horizontal="center"/>
      <protection/>
    </xf>
    <xf numFmtId="169" fontId="80" fillId="0" borderId="16" xfId="0" applyNumberFormat="1" applyFont="1" applyBorder="1" applyAlignment="1">
      <alignment horizontal="center"/>
    </xf>
    <xf numFmtId="169" fontId="11" fillId="33" borderId="36" xfId="0" applyNumberFormat="1" applyFont="1" applyFill="1" applyBorder="1" applyAlignment="1">
      <alignment horizontal="center"/>
    </xf>
    <xf numFmtId="0" fontId="27" fillId="39" borderId="0" xfId="0" applyFont="1" applyFill="1" applyAlignment="1">
      <alignment/>
    </xf>
    <xf numFmtId="0" fontId="13" fillId="2" borderId="62" xfId="0" applyFont="1" applyFill="1" applyBorder="1" applyAlignment="1">
      <alignment wrapText="1"/>
    </xf>
    <xf numFmtId="0" fontId="13" fillId="2" borderId="60" xfId="0" applyFont="1" applyFill="1" applyBorder="1" applyAlignment="1">
      <alignment wrapText="1"/>
    </xf>
    <xf numFmtId="0" fontId="13" fillId="2" borderId="61" xfId="0" applyFont="1" applyFill="1" applyBorder="1" applyAlignment="1">
      <alignment wrapText="1"/>
    </xf>
    <xf numFmtId="3" fontId="81" fillId="34" borderId="35" xfId="0" applyNumberFormat="1" applyFont="1" applyFill="1" applyBorder="1" applyAlignment="1">
      <alignment horizontal="center"/>
    </xf>
    <xf numFmtId="3" fontId="81" fillId="34" borderId="26" xfId="60" applyNumberFormat="1" applyFont="1" applyFill="1" applyBorder="1" applyAlignment="1">
      <alignment horizontal="center"/>
      <protection/>
    </xf>
    <xf numFmtId="0" fontId="4" fillId="0" borderId="0" xfId="0" applyFont="1" applyFill="1" applyBorder="1" applyAlignment="1" quotePrefix="1">
      <alignment horizontal="right"/>
    </xf>
    <xf numFmtId="0" fontId="11" fillId="41" borderId="0" xfId="0" applyFont="1" applyFill="1" applyBorder="1" applyAlignment="1">
      <alignment horizontal="center"/>
    </xf>
    <xf numFmtId="0" fontId="11" fillId="41" borderId="0" xfId="0" applyFont="1" applyFill="1" applyAlignment="1">
      <alignment horizontal="center"/>
    </xf>
    <xf numFmtId="0" fontId="11" fillId="42" borderId="0" xfId="0" applyFont="1" applyFill="1" applyAlignment="1">
      <alignment horizontal="center"/>
    </xf>
    <xf numFmtId="0" fontId="10" fillId="36" borderId="18" xfId="0" applyFont="1" applyFill="1" applyBorder="1" applyAlignment="1">
      <alignment horizontal="left"/>
    </xf>
    <xf numFmtId="177" fontId="4" fillId="0" borderId="39" xfId="0" applyNumberFormat="1" applyFont="1" applyBorder="1" applyAlignment="1">
      <alignment horizontal="center"/>
    </xf>
    <xf numFmtId="0" fontId="11" fillId="39" borderId="62" xfId="0" applyFont="1" applyFill="1" applyBorder="1" applyAlignment="1" applyProtection="1">
      <alignment vertical="top" wrapText="1"/>
      <protection locked="0"/>
    </xf>
    <xf numFmtId="0" fontId="20" fillId="39" borderId="60" xfId="53" applyFont="1" applyFill="1" applyBorder="1" applyAlignment="1" applyProtection="1">
      <alignment/>
      <protection locked="0"/>
    </xf>
    <xf numFmtId="0" fontId="11" fillId="39" borderId="60" xfId="0" applyFont="1" applyFill="1" applyBorder="1" applyAlignment="1" applyProtection="1">
      <alignment horizontal="left"/>
      <protection locked="0"/>
    </xf>
    <xf numFmtId="0" fontId="20" fillId="39" borderId="60" xfId="53" applyFont="1" applyFill="1" applyBorder="1" applyAlignment="1" applyProtection="1">
      <alignment horizontal="left"/>
      <protection locked="0"/>
    </xf>
    <xf numFmtId="0" fontId="7" fillId="39" borderId="60" xfId="0" applyFont="1" applyFill="1" applyBorder="1" applyAlignment="1" applyProtection="1">
      <alignment wrapText="1"/>
      <protection locked="0"/>
    </xf>
    <xf numFmtId="0" fontId="11" fillId="39" borderId="60" xfId="0" applyFont="1" applyFill="1" applyBorder="1" applyAlignment="1" applyProtection="1">
      <alignment wrapText="1"/>
      <protection locked="0"/>
    </xf>
    <xf numFmtId="0" fontId="20" fillId="39" borderId="61" xfId="53" applyFont="1" applyFill="1" applyBorder="1" applyAlignment="1" applyProtection="1">
      <alignment/>
      <protection locked="0"/>
    </xf>
    <xf numFmtId="0" fontId="11" fillId="0" borderId="0" xfId="0" applyFont="1" applyAlignment="1">
      <alignment horizontal="left" wrapText="1"/>
    </xf>
    <xf numFmtId="0" fontId="13" fillId="36" borderId="22" xfId="0" applyFont="1" applyFill="1" applyBorder="1" applyAlignment="1" quotePrefix="1">
      <alignment vertical="top" wrapText="1"/>
    </xf>
    <xf numFmtId="0" fontId="11" fillId="36" borderId="23" xfId="0" applyFont="1" applyFill="1" applyBorder="1" applyAlignment="1" quotePrefix="1">
      <alignment wrapText="1"/>
    </xf>
    <xf numFmtId="0" fontId="8" fillId="40" borderId="15"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5" fillId="34" borderId="61" xfId="0" applyFont="1" applyFill="1" applyBorder="1" applyAlignment="1">
      <alignment horizontal="center" vertical="center"/>
    </xf>
    <xf numFmtId="0" fontId="11" fillId="0" borderId="0" xfId="0" applyFont="1" applyAlignment="1">
      <alignment horizontal="left"/>
    </xf>
    <xf numFmtId="0" fontId="11" fillId="0" borderId="0" xfId="0" applyFont="1" applyAlignment="1">
      <alignment/>
    </xf>
    <xf numFmtId="0" fontId="80" fillId="0" borderId="0" xfId="0" applyFont="1" applyFill="1" applyAlignment="1">
      <alignment/>
    </xf>
    <xf numFmtId="0" fontId="5" fillId="34" borderId="63" xfId="0" applyFont="1" applyFill="1" applyBorder="1" applyAlignment="1">
      <alignment horizontal="left" vertical="center"/>
    </xf>
    <xf numFmtId="0" fontId="5" fillId="34" borderId="64" xfId="0" applyFont="1" applyFill="1" applyBorder="1" applyAlignment="1">
      <alignment horizontal="left" vertical="center"/>
    </xf>
    <xf numFmtId="0" fontId="5" fillId="34" borderId="64"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5" fillId="34" borderId="63" xfId="0" applyFont="1" applyFill="1" applyBorder="1" applyAlignment="1">
      <alignment horizontal="left" vertical="center" wrapText="1"/>
    </xf>
    <xf numFmtId="0" fontId="5" fillId="34" borderId="64" xfId="0" applyFont="1" applyFill="1" applyBorder="1" applyAlignment="1">
      <alignment vertical="center" wrapText="1"/>
    </xf>
    <xf numFmtId="3" fontId="11" fillId="43" borderId="17" xfId="0" applyNumberFormat="1" applyFont="1" applyFill="1" applyBorder="1" applyAlignment="1" applyProtection="1">
      <alignment horizontal="center" vertical="top"/>
      <protection locked="0"/>
    </xf>
    <xf numFmtId="0" fontId="11" fillId="0" borderId="17" xfId="0" applyFont="1" applyFill="1" applyBorder="1" applyAlignment="1" quotePrefix="1">
      <alignment horizontal="center" vertical="center"/>
    </xf>
    <xf numFmtId="0" fontId="33" fillId="44" borderId="17" xfId="0" applyFont="1" applyFill="1" applyBorder="1" applyAlignment="1">
      <alignment horizontal="left"/>
    </xf>
    <xf numFmtId="0" fontId="11" fillId="0" borderId="17" xfId="0" applyFont="1" applyFill="1" applyBorder="1" applyAlignment="1">
      <alignment horizontal="center" vertical="center"/>
    </xf>
    <xf numFmtId="1" fontId="11" fillId="5" borderId="17" xfId="0" applyNumberFormat="1" applyFont="1" applyFill="1" applyBorder="1" applyAlignment="1" applyProtection="1">
      <alignment horizontal="center" vertical="top"/>
      <protection locked="0"/>
    </xf>
    <xf numFmtId="0" fontId="11" fillId="5" borderId="17" xfId="0" applyFont="1" applyFill="1" applyBorder="1" applyAlignment="1">
      <alignment horizontal="center" vertical="center"/>
    </xf>
    <xf numFmtId="0" fontId="33" fillId="5" borderId="17" xfId="0" applyFont="1" applyFill="1" applyBorder="1" applyAlignment="1">
      <alignment horizontal="left"/>
    </xf>
    <xf numFmtId="0" fontId="35" fillId="32" borderId="17" xfId="0" applyFont="1" applyFill="1" applyBorder="1" applyAlignment="1">
      <alignment horizontal="left"/>
    </xf>
    <xf numFmtId="0" fontId="35" fillId="5" borderId="17" xfId="0" applyFont="1" applyFill="1" applyBorder="1" applyAlignment="1">
      <alignment horizontal="left"/>
    </xf>
    <xf numFmtId="177" fontId="11" fillId="6" borderId="17" xfId="0" applyNumberFormat="1" applyFont="1" applyFill="1" applyBorder="1" applyAlignment="1">
      <alignment horizontal="left"/>
    </xf>
    <xf numFmtId="177" fontId="11" fillId="5" borderId="17" xfId="0" applyNumberFormat="1" applyFont="1" applyFill="1" applyBorder="1" applyAlignment="1">
      <alignment horizontal="left"/>
    </xf>
    <xf numFmtId="0" fontId="82" fillId="0" borderId="0" xfId="0" applyFont="1" applyAlignment="1">
      <alignment/>
    </xf>
    <xf numFmtId="0" fontId="80" fillId="0" borderId="0" xfId="0" applyFont="1" applyAlignment="1">
      <alignment/>
    </xf>
    <xf numFmtId="0" fontId="5" fillId="34" borderId="66"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67"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11" fillId="0" borderId="0" xfId="0" applyFont="1" applyAlignment="1">
      <alignment horizontal="center"/>
    </xf>
    <xf numFmtId="0" fontId="4" fillId="0" borderId="19" xfId="0" applyFont="1" applyFill="1" applyBorder="1" applyAlignment="1" applyProtection="1">
      <alignment horizontal="center"/>
      <protection locked="0"/>
    </xf>
    <xf numFmtId="0" fontId="3" fillId="0" borderId="19" xfId="60" applyFont="1" applyBorder="1" applyAlignment="1" applyProtection="1">
      <alignment horizontal="center"/>
      <protection locked="0"/>
    </xf>
    <xf numFmtId="0" fontId="4" fillId="0" borderId="55" xfId="0" applyFont="1" applyFill="1" applyBorder="1" applyAlignment="1">
      <alignment horizontal="left"/>
    </xf>
    <xf numFmtId="0" fontId="3" fillId="0" borderId="19" xfId="58" applyFont="1" applyBorder="1" applyAlignment="1">
      <alignment horizontal="center"/>
      <protection/>
    </xf>
    <xf numFmtId="3" fontId="3" fillId="0" borderId="14" xfId="58" applyNumberFormat="1" applyFont="1" applyBorder="1" applyAlignment="1">
      <alignment horizontal="center"/>
      <protection/>
    </xf>
    <xf numFmtId="3" fontId="3" fillId="0" borderId="14" xfId="58" applyNumberFormat="1" applyFont="1" applyBorder="1" applyAlignment="1">
      <alignment horizontal="center" vertical="top"/>
      <protection/>
    </xf>
    <xf numFmtId="3" fontId="3" fillId="0" borderId="45" xfId="58" applyNumberFormat="1" applyFont="1" applyBorder="1">
      <alignment/>
      <protection/>
    </xf>
    <xf numFmtId="0" fontId="82" fillId="0" borderId="0" xfId="0" applyFont="1" applyFill="1" applyAlignment="1">
      <alignment/>
    </xf>
    <xf numFmtId="0" fontId="5" fillId="36" borderId="21" xfId="0" applyFont="1" applyFill="1" applyBorder="1" applyAlignment="1">
      <alignment horizontal="left" vertical="top" wrapText="1"/>
    </xf>
    <xf numFmtId="0" fontId="5" fillId="36" borderId="14" xfId="0" applyFont="1" applyFill="1" applyBorder="1" applyAlignment="1">
      <alignment horizontal="left" vertical="top" wrapText="1"/>
    </xf>
    <xf numFmtId="0" fontId="8" fillId="39" borderId="49" xfId="0" applyFont="1" applyFill="1" applyBorder="1" applyAlignment="1">
      <alignment horizontal="center"/>
    </xf>
    <xf numFmtId="0" fontId="8" fillId="39" borderId="49" xfId="0" applyFont="1" applyFill="1" applyBorder="1" applyAlignment="1">
      <alignment horizontal="center"/>
    </xf>
    <xf numFmtId="0" fontId="5" fillId="33" borderId="0" xfId="0" applyFont="1" applyFill="1" applyBorder="1" applyAlignment="1">
      <alignment horizontal="left"/>
    </xf>
    <xf numFmtId="0" fontId="13" fillId="36" borderId="52" xfId="0" applyNumberFormat="1" applyFont="1" applyFill="1" applyBorder="1" applyAlignment="1">
      <alignment horizontal="left" vertical="top" wrapText="1"/>
    </xf>
    <xf numFmtId="0" fontId="0" fillId="36" borderId="53" xfId="0" applyFill="1" applyBorder="1" applyAlignment="1">
      <alignment horizontal="left" vertical="top" wrapText="1"/>
    </xf>
    <xf numFmtId="0" fontId="16" fillId="33" borderId="55" xfId="0" applyFont="1" applyFill="1" applyBorder="1" applyAlignment="1">
      <alignment horizontal="left" vertical="top"/>
    </xf>
    <xf numFmtId="0" fontId="16" fillId="33" borderId="50" xfId="0" applyFont="1" applyFill="1" applyBorder="1" applyAlignment="1">
      <alignment horizontal="left" vertical="top"/>
    </xf>
    <xf numFmtId="0" fontId="16" fillId="33" borderId="51" xfId="0" applyFont="1" applyFill="1" applyBorder="1" applyAlignment="1">
      <alignment horizontal="left" vertical="top"/>
    </xf>
    <xf numFmtId="0" fontId="8" fillId="2" borderId="52" xfId="0" applyFont="1" applyFill="1" applyBorder="1" applyAlignment="1">
      <alignment horizontal="center"/>
    </xf>
    <xf numFmtId="0" fontId="8" fillId="2" borderId="49" xfId="0" applyFont="1" applyFill="1" applyBorder="1" applyAlignment="1">
      <alignment horizontal="center"/>
    </xf>
    <xf numFmtId="0" fontId="8" fillId="2" borderId="53" xfId="0" applyFont="1" applyFill="1" applyBorder="1" applyAlignment="1">
      <alignment horizontal="center"/>
    </xf>
    <xf numFmtId="0" fontId="27" fillId="11" borderId="54" xfId="0" applyFont="1" applyFill="1" applyBorder="1" applyAlignment="1">
      <alignment horizontal="center"/>
    </xf>
    <xf numFmtId="0" fontId="27" fillId="11" borderId="27" xfId="0" applyFont="1" applyFill="1" applyBorder="1" applyAlignment="1">
      <alignment horizontal="center"/>
    </xf>
    <xf numFmtId="0" fontId="27" fillId="11" borderId="32" xfId="0" applyFont="1" applyFill="1" applyBorder="1" applyAlignment="1">
      <alignment horizontal="center"/>
    </xf>
    <xf numFmtId="0" fontId="5" fillId="34" borderId="45" xfId="0" applyFont="1" applyFill="1" applyBorder="1" applyAlignment="1">
      <alignment horizontal="left" wrapText="1"/>
    </xf>
    <xf numFmtId="0" fontId="5" fillId="34" borderId="27" xfId="0" applyFont="1" applyFill="1" applyBorder="1" applyAlignment="1">
      <alignment horizontal="left" wrapText="1"/>
    </xf>
    <xf numFmtId="0" fontId="5" fillId="34" borderId="28" xfId="0" applyFont="1" applyFill="1" applyBorder="1" applyAlignment="1">
      <alignment horizontal="left" wrapText="1"/>
    </xf>
    <xf numFmtId="0" fontId="26" fillId="0" borderId="45"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11" fillId="0" borderId="45" xfId="0" applyFont="1" applyFill="1" applyBorder="1" applyAlignment="1">
      <alignment horizontal="center"/>
    </xf>
    <xf numFmtId="0" fontId="11" fillId="0" borderId="27" xfId="0" applyFont="1" applyFill="1" applyBorder="1" applyAlignment="1">
      <alignment horizontal="center"/>
    </xf>
    <xf numFmtId="49" fontId="16" fillId="36" borderId="54" xfId="0" applyNumberFormat="1" applyFont="1" applyFill="1" applyBorder="1" applyAlignment="1">
      <alignment horizontal="left" vertical="top" wrapText="1"/>
    </xf>
    <xf numFmtId="49" fontId="16" fillId="36" borderId="27" xfId="0" applyNumberFormat="1" applyFont="1" applyFill="1" applyBorder="1" applyAlignment="1">
      <alignment horizontal="left" vertical="top" wrapText="1"/>
    </xf>
    <xf numFmtId="49" fontId="16" fillId="36" borderId="32" xfId="0" applyNumberFormat="1" applyFont="1" applyFill="1" applyBorder="1" applyAlignment="1">
      <alignment horizontal="left" vertical="top" wrapText="1"/>
    </xf>
    <xf numFmtId="49" fontId="13" fillId="36" borderId="54" xfId="0" applyNumberFormat="1" applyFont="1" applyFill="1" applyBorder="1" applyAlignment="1">
      <alignment horizontal="left" vertical="top" wrapText="1"/>
    </xf>
    <xf numFmtId="49" fontId="13" fillId="36" borderId="27" xfId="0" applyNumberFormat="1" applyFont="1" applyFill="1" applyBorder="1" applyAlignment="1">
      <alignment horizontal="left" vertical="top" wrapText="1"/>
    </xf>
    <xf numFmtId="49" fontId="13" fillId="36" borderId="32" xfId="0" applyNumberFormat="1" applyFont="1" applyFill="1" applyBorder="1" applyAlignment="1">
      <alignment horizontal="left" vertical="top" wrapText="1"/>
    </xf>
    <xf numFmtId="0" fontId="13" fillId="36" borderId="54" xfId="0" applyFont="1" applyFill="1" applyBorder="1" applyAlignment="1">
      <alignment horizontal="left" vertical="top" wrapText="1"/>
    </xf>
    <xf numFmtId="0" fontId="13" fillId="36" borderId="27" xfId="0" applyFont="1" applyFill="1" applyBorder="1" applyAlignment="1">
      <alignment horizontal="left" vertical="top" wrapText="1"/>
    </xf>
    <xf numFmtId="0" fontId="13" fillId="36" borderId="32" xfId="0" applyFont="1" applyFill="1" applyBorder="1" applyAlignment="1">
      <alignment horizontal="left" vertical="top" wrapText="1"/>
    </xf>
    <xf numFmtId="0" fontId="37" fillId="37" borderId="54" xfId="0" applyFont="1" applyFill="1" applyBorder="1" applyAlignment="1">
      <alignment horizontal="left" vertical="top"/>
    </xf>
    <xf numFmtId="0" fontId="37" fillId="37" borderId="27" xfId="0" applyFont="1" applyFill="1" applyBorder="1" applyAlignment="1">
      <alignment horizontal="left" vertical="top"/>
    </xf>
    <xf numFmtId="0" fontId="37" fillId="37" borderId="32" xfId="0" applyFont="1" applyFill="1" applyBorder="1" applyAlignment="1">
      <alignment horizontal="left" vertical="top"/>
    </xf>
    <xf numFmtId="0" fontId="11" fillId="36" borderId="52" xfId="0" applyFont="1" applyFill="1" applyBorder="1" applyAlignment="1">
      <alignment horizontal="left" wrapText="1"/>
    </xf>
    <xf numFmtId="0" fontId="11" fillId="36" borderId="49" xfId="0" applyFont="1" applyFill="1" applyBorder="1" applyAlignment="1">
      <alignment horizontal="left" wrapText="1"/>
    </xf>
    <xf numFmtId="0" fontId="11" fillId="36" borderId="53" xfId="0" applyFont="1" applyFill="1" applyBorder="1" applyAlignment="1">
      <alignment horizontal="left" wrapText="1"/>
    </xf>
    <xf numFmtId="0" fontId="8" fillId="44" borderId="49" xfId="0" applyFont="1" applyFill="1" applyBorder="1" applyAlignment="1">
      <alignment horizontal="center" vertical="center"/>
    </xf>
    <xf numFmtId="0" fontId="8" fillId="44" borderId="53" xfId="0" applyFont="1" applyFill="1" applyBorder="1" applyAlignment="1">
      <alignment horizontal="center" vertical="center"/>
    </xf>
    <xf numFmtId="0" fontId="8" fillId="34" borderId="62" xfId="0" applyFont="1" applyFill="1" applyBorder="1" applyAlignment="1">
      <alignment horizontal="center" vertical="center"/>
    </xf>
    <xf numFmtId="0" fontId="8" fillId="34" borderId="61" xfId="0" applyFont="1" applyFill="1" applyBorder="1" applyAlignment="1">
      <alignment horizontal="center" vertical="center"/>
    </xf>
    <xf numFmtId="0" fontId="8" fillId="34" borderId="62" xfId="0" applyFont="1" applyFill="1" applyBorder="1" applyAlignment="1">
      <alignment horizontal="center" vertical="center" wrapText="1"/>
    </xf>
    <xf numFmtId="0" fontId="8" fillId="34" borderId="61" xfId="0" applyFont="1" applyFill="1" applyBorder="1" applyAlignment="1">
      <alignment horizontal="center" vertical="center" wrapText="1"/>
    </xf>
    <xf numFmtId="0" fontId="13" fillId="36" borderId="52" xfId="0" applyFont="1" applyFill="1" applyBorder="1" applyAlignment="1">
      <alignment horizontal="left" vertical="top" wrapText="1"/>
    </xf>
    <xf numFmtId="0" fontId="13" fillId="36" borderId="49" xfId="0" applyFont="1" applyFill="1" applyBorder="1" applyAlignment="1">
      <alignment horizontal="left" vertical="top" wrapText="1"/>
    </xf>
    <xf numFmtId="0" fontId="13" fillId="36" borderId="53" xfId="0" applyFont="1" applyFill="1" applyBorder="1" applyAlignment="1">
      <alignment horizontal="left" vertical="top" wrapText="1"/>
    </xf>
    <xf numFmtId="166" fontId="11" fillId="33" borderId="0" xfId="0" applyNumberFormat="1" applyFont="1" applyFill="1" applyAlignment="1">
      <alignment horizontal="left" vertical="top"/>
    </xf>
    <xf numFmtId="0" fontId="4" fillId="0" borderId="69" xfId="0" applyFont="1" applyFill="1" applyBorder="1" applyAlignment="1" applyProtection="1">
      <alignment horizontal="left"/>
      <protection locked="0"/>
    </xf>
    <xf numFmtId="0" fontId="4" fillId="0" borderId="31" xfId="0" applyFont="1" applyFill="1" applyBorder="1" applyAlignment="1" applyProtection="1">
      <alignment horizontal="left"/>
      <protection locked="0"/>
    </xf>
    <xf numFmtId="0" fontId="4" fillId="0" borderId="45" xfId="0" applyFont="1" applyBorder="1" applyAlignment="1" applyProtection="1">
      <alignment horizontal="left"/>
      <protection locked="0"/>
    </xf>
    <xf numFmtId="0" fontId="4" fillId="0" borderId="32" xfId="0" applyFont="1" applyBorder="1" applyAlignment="1" applyProtection="1">
      <alignment horizontal="left"/>
      <protection locked="0"/>
    </xf>
    <xf numFmtId="0" fontId="16" fillId="33" borderId="11" xfId="60" applyFont="1" applyFill="1" applyBorder="1" applyAlignment="1">
      <alignment horizontal="center"/>
      <protection/>
    </xf>
    <xf numFmtId="0" fontId="13" fillId="33" borderId="40" xfId="60" applyFont="1" applyFill="1" applyBorder="1" applyAlignment="1">
      <alignment horizontal="center"/>
      <protection/>
    </xf>
    <xf numFmtId="0" fontId="13" fillId="33" borderId="39" xfId="60" applyFont="1" applyFill="1" applyBorder="1" applyAlignment="1">
      <alignment horizontal="center"/>
      <protection/>
    </xf>
    <xf numFmtId="3" fontId="13" fillId="33" borderId="40" xfId="60" applyNumberFormat="1" applyFont="1" applyFill="1" applyBorder="1" applyAlignment="1">
      <alignment horizontal="center"/>
      <protection/>
    </xf>
    <xf numFmtId="3" fontId="13" fillId="33" borderId="39" xfId="60" applyNumberFormat="1" applyFont="1" applyFill="1" applyBorder="1" applyAlignment="1">
      <alignment horizontal="center"/>
      <protection/>
    </xf>
    <xf numFmtId="0" fontId="11" fillId="0" borderId="0" xfId="0" applyFont="1" applyFill="1" applyAlignment="1">
      <alignment horizontal="left" vertical="top" wrapText="1"/>
    </xf>
    <xf numFmtId="0" fontId="4" fillId="0" borderId="64" xfId="0" applyFont="1" applyBorder="1" applyAlignment="1">
      <alignment horizontal="center"/>
    </xf>
    <xf numFmtId="0" fontId="4" fillId="0" borderId="65" xfId="0" applyFont="1" applyBorder="1" applyAlignment="1">
      <alignment horizontal="center"/>
    </xf>
    <xf numFmtId="3" fontId="3" fillId="0" borderId="63" xfId="58" applyNumberFormat="1" applyFont="1" applyBorder="1" applyAlignment="1">
      <alignment horizontal="center"/>
      <protection/>
    </xf>
    <xf numFmtId="3" fontId="3" fillId="0" borderId="64" xfId="58" applyNumberFormat="1" applyFont="1" applyBorder="1" applyAlignment="1">
      <alignment horizontal="center"/>
      <protection/>
    </xf>
    <xf numFmtId="0" fontId="16" fillId="33" borderId="37" xfId="58" applyFont="1" applyFill="1" applyBorder="1" applyAlignment="1">
      <alignment horizontal="center" wrapText="1"/>
      <protection/>
    </xf>
    <xf numFmtId="0" fontId="16" fillId="33" borderId="40" xfId="58" applyFont="1" applyFill="1" applyBorder="1" applyAlignment="1">
      <alignment horizontal="center" wrapText="1"/>
      <protection/>
    </xf>
    <xf numFmtId="0" fontId="16" fillId="33" borderId="41" xfId="58" applyFont="1" applyFill="1" applyBorder="1" applyAlignment="1">
      <alignment horizontal="center" wrapText="1"/>
      <protection/>
    </xf>
    <xf numFmtId="0" fontId="16" fillId="33" borderId="13" xfId="60" applyFont="1" applyFill="1" applyBorder="1" applyAlignment="1">
      <alignment horizontal="center"/>
      <protection/>
    </xf>
    <xf numFmtId="0" fontId="16" fillId="33" borderId="41" xfId="60" applyFont="1" applyFill="1" applyBorder="1" applyAlignment="1">
      <alignment horizontal="center"/>
      <protection/>
    </xf>
    <xf numFmtId="0" fontId="16" fillId="33" borderId="42" xfId="60" applyFont="1" applyFill="1" applyBorder="1" applyAlignment="1">
      <alignment horizontal="center"/>
      <protection/>
    </xf>
    <xf numFmtId="0" fontId="4" fillId="0" borderId="21" xfId="0" applyFont="1" applyBorder="1" applyAlignment="1">
      <alignment horizontal="center"/>
    </xf>
    <xf numFmtId="0" fontId="4" fillId="0" borderId="22" xfId="0" applyFont="1" applyBorder="1" applyAlignment="1">
      <alignment horizontal="center"/>
    </xf>
    <xf numFmtId="0" fontId="16" fillId="33" borderId="16" xfId="60" applyFont="1" applyFill="1" applyBorder="1" applyAlignment="1">
      <alignment horizontal="center"/>
      <protection/>
    </xf>
    <xf numFmtId="0" fontId="11" fillId="33"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34301 Calculations" xfId="58"/>
    <cellStyle name="Normal_Heaters EF" xfId="59"/>
    <cellStyle name="Normal_MAU" xfId="60"/>
    <cellStyle name="Note" xfId="61"/>
    <cellStyle name="Output" xfId="62"/>
    <cellStyle name="Percent" xfId="63"/>
    <cellStyle name="Title" xfId="64"/>
    <cellStyle name="Total" xfId="65"/>
    <cellStyle name="Warning Text" xfId="66"/>
  </cellStyles>
  <dxfs count="2">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 Id="rId3" Type="http://schemas.openxmlformats.org/officeDocument/2006/relationships/image" Target="../media/image4.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 - Output'!A1" /><Relationship Id="rId7" Type="http://schemas.openxmlformats.org/officeDocument/2006/relationships/hyperlink" Target="#Instructions!A1" /><Relationship Id="rId8" Type="http://schemas.openxmlformats.org/officeDocument/2006/relationships/hyperlink" Target="#References!A1"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 Id="rId3" Type="http://schemas.openxmlformats.org/officeDocument/2006/relationships/image" Target="../media/image4.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Input - Output'!A1"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 Id="rId3" Type="http://schemas.openxmlformats.org/officeDocument/2006/relationships/image" Target="../media/image4.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Input - Output'!A1"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 Id="rId3" Type="http://schemas.openxmlformats.org/officeDocument/2006/relationships/image" Target="../media/image4.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put - Output'!A1" /><Relationship Id="rId7" Type="http://schemas.openxmlformats.org/officeDocument/2006/relationships/hyperlink" Target="#'Input - Output'!A1" /><Relationship Id="rId8" Type="http://schemas.openxmlformats.org/officeDocument/2006/relationships/hyperlink" Target="#Instructions!A1" /><Relationship Id="rId9" Type="http://schemas.openxmlformats.org/officeDocument/2006/relationships/hyperlink" Target="#References!A1" /></Relationships>
</file>

<file path=xl/drawings/_rels/drawing5.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 Id="rId3" Type="http://schemas.openxmlformats.org/officeDocument/2006/relationships/image" Target="../media/image4.wmf" /><Relationship Id="rId4" Type="http://schemas.openxmlformats.org/officeDocument/2006/relationships/hyperlink" Target="#Calculations!A1" /><Relationship Id="rId5" Type="http://schemas.openxmlformats.org/officeDocument/2006/relationships/hyperlink" Target="#'All Substances'!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Input - Output'!A1" /><Relationship Id="rId9" Type="http://schemas.openxmlformats.org/officeDocument/2006/relationships/hyperlink" Target="#'Input - Output'!A1"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26</xdr:row>
      <xdr:rowOff>47625</xdr:rowOff>
    </xdr:from>
    <xdr:to>
      <xdr:col>3</xdr:col>
      <xdr:colOff>542925</xdr:colOff>
      <xdr:row>29</xdr:row>
      <xdr:rowOff>28575</xdr:rowOff>
    </xdr:to>
    <xdr:pic>
      <xdr:nvPicPr>
        <xdr:cNvPr id="1" name="Picture 11" descr="Toronto647.wmf"/>
        <xdr:cNvPicPr preferRelativeResize="1">
          <a:picLocks noChangeAspect="1"/>
        </xdr:cNvPicPr>
      </xdr:nvPicPr>
      <xdr:blipFill>
        <a:blip r:embed="rId1"/>
        <a:stretch>
          <a:fillRect/>
        </a:stretch>
      </xdr:blipFill>
      <xdr:spPr>
        <a:xfrm>
          <a:off x="1809750" y="8629650"/>
          <a:ext cx="1762125" cy="552450"/>
        </a:xfrm>
        <a:prstGeom prst="rect">
          <a:avLst/>
        </a:prstGeom>
        <a:noFill/>
        <a:ln w="9525" cmpd="sng">
          <a:noFill/>
        </a:ln>
      </xdr:spPr>
    </xdr:pic>
    <xdr:clientData/>
  </xdr:twoCellAnchor>
  <xdr:twoCellAnchor editAs="oneCell">
    <xdr:from>
      <xdr:col>3</xdr:col>
      <xdr:colOff>4133850</xdr:colOff>
      <xdr:row>26</xdr:row>
      <xdr:rowOff>114300</xdr:rowOff>
    </xdr:from>
    <xdr:to>
      <xdr:col>3</xdr:col>
      <xdr:colOff>5629275</xdr:colOff>
      <xdr:row>28</xdr:row>
      <xdr:rowOff>152400</xdr:rowOff>
    </xdr:to>
    <xdr:pic>
      <xdr:nvPicPr>
        <xdr:cNvPr id="2" name="Picture 13" descr="livegreen_B.wmf"/>
        <xdr:cNvPicPr preferRelativeResize="1">
          <a:picLocks noChangeAspect="1"/>
        </xdr:cNvPicPr>
      </xdr:nvPicPr>
      <xdr:blipFill>
        <a:blip r:embed="rId2"/>
        <a:stretch>
          <a:fillRect/>
        </a:stretch>
      </xdr:blipFill>
      <xdr:spPr>
        <a:xfrm>
          <a:off x="7162800" y="8696325"/>
          <a:ext cx="1495425" cy="419100"/>
        </a:xfrm>
        <a:prstGeom prst="rect">
          <a:avLst/>
        </a:prstGeom>
        <a:noFill/>
        <a:ln w="9525" cmpd="sng">
          <a:noFill/>
        </a:ln>
      </xdr:spPr>
    </xdr:pic>
    <xdr:clientData/>
  </xdr:twoCellAnchor>
  <xdr:twoCellAnchor editAs="oneCell">
    <xdr:from>
      <xdr:col>2</xdr:col>
      <xdr:colOff>0</xdr:colOff>
      <xdr:row>0</xdr:row>
      <xdr:rowOff>0</xdr:rowOff>
    </xdr:from>
    <xdr:to>
      <xdr:col>3</xdr:col>
      <xdr:colOff>1228725</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62125" y="0"/>
          <a:ext cx="2495550" cy="561975"/>
        </a:xfrm>
        <a:prstGeom prst="rect">
          <a:avLst/>
        </a:prstGeom>
        <a:noFill/>
        <a:ln w="9525" cmpd="sng">
          <a:noFill/>
        </a:ln>
      </xdr:spPr>
    </xdr:pic>
    <xdr:clientData/>
  </xdr:twoCellAnchor>
  <xdr:twoCellAnchor>
    <xdr:from>
      <xdr:col>0</xdr:col>
      <xdr:colOff>657225</xdr:colOff>
      <xdr:row>11</xdr:row>
      <xdr:rowOff>228600</xdr:rowOff>
    </xdr:from>
    <xdr:to>
      <xdr:col>1</xdr:col>
      <xdr:colOff>990600</xdr:colOff>
      <xdr:row>12</xdr:row>
      <xdr:rowOff>95250</xdr:rowOff>
    </xdr:to>
    <xdr:grpSp>
      <xdr:nvGrpSpPr>
        <xdr:cNvPr id="4" name="Group 1039"/>
        <xdr:cNvGrpSpPr>
          <a:grpSpLocks/>
        </xdr:cNvGrpSpPr>
      </xdr:nvGrpSpPr>
      <xdr:grpSpPr>
        <a:xfrm>
          <a:off x="657225" y="3609975"/>
          <a:ext cx="1038225" cy="314325"/>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9525</xdr:colOff>
      <xdr:row>10</xdr:row>
      <xdr:rowOff>66675</xdr:rowOff>
    </xdr:from>
    <xdr:to>
      <xdr:col>1</xdr:col>
      <xdr:colOff>942975</xdr:colOff>
      <xdr:row>11</xdr:row>
      <xdr:rowOff>161925</xdr:rowOff>
    </xdr:to>
    <xdr:grpSp>
      <xdr:nvGrpSpPr>
        <xdr:cNvPr id="7" name="Group 1042"/>
        <xdr:cNvGrpSpPr>
          <a:grpSpLocks/>
        </xdr:cNvGrpSpPr>
      </xdr:nvGrpSpPr>
      <xdr:grpSpPr>
        <a:xfrm>
          <a:off x="714375" y="3219450"/>
          <a:ext cx="942975" cy="323850"/>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19"/>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0</xdr:col>
      <xdr:colOff>695325</xdr:colOff>
      <xdr:row>6</xdr:row>
      <xdr:rowOff>180975</xdr:rowOff>
    </xdr:from>
    <xdr:to>
      <xdr:col>1</xdr:col>
      <xdr:colOff>1009650</xdr:colOff>
      <xdr:row>8</xdr:row>
      <xdr:rowOff>85725</xdr:rowOff>
    </xdr:to>
    <xdr:grpSp>
      <xdr:nvGrpSpPr>
        <xdr:cNvPr id="10" name="Group 1045"/>
        <xdr:cNvGrpSpPr>
          <a:grpSpLocks/>
        </xdr:cNvGrpSpPr>
      </xdr:nvGrpSpPr>
      <xdr:grpSpPr>
        <a:xfrm>
          <a:off x="695325" y="2409825"/>
          <a:ext cx="1019175" cy="361950"/>
          <a:chOff x="40" y="187"/>
          <a:chExt cx="110" cy="32"/>
        </a:xfrm>
        <a:solidFill>
          <a:srgbClr val="FFFFFF"/>
        </a:solidFill>
      </xdr:grpSpPr>
      <xdr:sp>
        <xdr:nvSpPr>
          <xdr:cNvPr id="11"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1">
            <a:hlinkClick r:id="rId6"/>
          </xdr:cNvPr>
          <xdr:cNvSpPr txBox="1">
            <a:spLocks noChangeArrowheads="1"/>
          </xdr:cNvSpPr>
        </xdr:nvSpPr>
        <xdr:spPr>
          <a:xfrm>
            <a:off x="42" y="192"/>
            <a:ext cx="108" cy="25"/>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5</xdr:row>
      <xdr:rowOff>28575</xdr:rowOff>
    </xdr:from>
    <xdr:to>
      <xdr:col>1</xdr:col>
      <xdr:colOff>1028700</xdr:colOff>
      <xdr:row>5</xdr:row>
      <xdr:rowOff>409575</xdr:rowOff>
    </xdr:to>
    <xdr:grpSp>
      <xdr:nvGrpSpPr>
        <xdr:cNvPr id="13" name="Group 1048"/>
        <xdr:cNvGrpSpPr>
          <a:grpSpLocks/>
        </xdr:cNvGrpSpPr>
      </xdr:nvGrpSpPr>
      <xdr:grpSpPr>
        <a:xfrm>
          <a:off x="704850" y="1628775"/>
          <a:ext cx="1028700" cy="381000"/>
          <a:chOff x="40" y="132"/>
          <a:chExt cx="108" cy="33"/>
        </a:xfrm>
        <a:solidFill>
          <a:srgbClr val="FFFFFF"/>
        </a:solidFill>
      </xdr:grpSpPr>
      <xdr:sp>
        <xdr:nvSpPr>
          <xdr:cNvPr id="14"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2">
            <a:hlinkClick r:id="rId7"/>
          </xdr:cNvPr>
          <xdr:cNvSpPr txBox="1">
            <a:spLocks noChangeArrowheads="1"/>
          </xdr:cNvSpPr>
        </xdr:nvSpPr>
        <xdr:spPr>
          <a:xfrm>
            <a:off x="48" y="137"/>
            <a:ext cx="91" cy="22"/>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0</xdr:colOff>
      <xdr:row>12</xdr:row>
      <xdr:rowOff>133350</xdr:rowOff>
    </xdr:from>
    <xdr:to>
      <xdr:col>1</xdr:col>
      <xdr:colOff>933450</xdr:colOff>
      <xdr:row>13</xdr:row>
      <xdr:rowOff>209550</xdr:rowOff>
    </xdr:to>
    <xdr:grpSp>
      <xdr:nvGrpSpPr>
        <xdr:cNvPr id="16" name="Group 1051"/>
        <xdr:cNvGrpSpPr>
          <a:grpSpLocks/>
        </xdr:cNvGrpSpPr>
      </xdr:nvGrpSpPr>
      <xdr:grpSpPr>
        <a:xfrm>
          <a:off x="704850" y="3962400"/>
          <a:ext cx="933450" cy="304800"/>
          <a:chOff x="54" y="474"/>
          <a:chExt cx="98" cy="31"/>
        </a:xfrm>
        <a:solidFill>
          <a:srgbClr val="FFFFFF"/>
        </a:solidFill>
      </xdr:grpSpPr>
      <xdr:sp>
        <xdr:nvSpPr>
          <xdr:cNvPr id="17"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4">
            <a:hlinkClick r:id="rId8"/>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38100</xdr:colOff>
      <xdr:row>4</xdr:row>
      <xdr:rowOff>104775</xdr:rowOff>
    </xdr:from>
    <xdr:to>
      <xdr:col>0</xdr:col>
      <xdr:colOff>666750</xdr:colOff>
      <xdr:row>6</xdr:row>
      <xdr:rowOff>66675</xdr:rowOff>
    </xdr:to>
    <xdr:grpSp>
      <xdr:nvGrpSpPr>
        <xdr:cNvPr id="19" name="Group 1054"/>
        <xdr:cNvGrpSpPr>
          <a:grpSpLocks/>
        </xdr:cNvGrpSpPr>
      </xdr:nvGrpSpPr>
      <xdr:grpSpPr>
        <a:xfrm>
          <a:off x="38100" y="1533525"/>
          <a:ext cx="628650" cy="762000"/>
          <a:chOff x="2" y="119"/>
          <a:chExt cx="45" cy="53"/>
        </a:xfrm>
        <a:solidFill>
          <a:srgbClr val="FFFFFF"/>
        </a:solidFill>
      </xdr:grpSpPr>
      <xdr:sp>
        <xdr:nvSpPr>
          <xdr:cNvPr id="20" name="AutoShape 1055"/>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1056"/>
          <xdr:cNvSpPr txBox="1">
            <a:spLocks noChangeArrowheads="1"/>
          </xdr:cNvSpPr>
        </xdr:nvSpPr>
        <xdr:spPr>
          <a:xfrm>
            <a:off x="5" y="140"/>
            <a:ext cx="42" cy="16"/>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71</xdr:row>
      <xdr:rowOff>0</xdr:rowOff>
    </xdr:from>
    <xdr:to>
      <xdr:col>3</xdr:col>
      <xdr:colOff>1485900</xdr:colOff>
      <xdr:row>73</xdr:row>
      <xdr:rowOff>152400</xdr:rowOff>
    </xdr:to>
    <xdr:pic>
      <xdr:nvPicPr>
        <xdr:cNvPr id="1" name="Picture 11" descr="Toronto647.wmf"/>
        <xdr:cNvPicPr preferRelativeResize="1">
          <a:picLocks noChangeAspect="1"/>
        </xdr:cNvPicPr>
      </xdr:nvPicPr>
      <xdr:blipFill>
        <a:blip r:embed="rId1"/>
        <a:stretch>
          <a:fillRect/>
        </a:stretch>
      </xdr:blipFill>
      <xdr:spPr>
        <a:xfrm>
          <a:off x="1819275" y="18888075"/>
          <a:ext cx="1781175" cy="552450"/>
        </a:xfrm>
        <a:prstGeom prst="rect">
          <a:avLst/>
        </a:prstGeom>
        <a:noFill/>
        <a:ln w="9525" cmpd="sng">
          <a:noFill/>
        </a:ln>
      </xdr:spPr>
    </xdr:pic>
    <xdr:clientData/>
  </xdr:twoCellAnchor>
  <xdr:twoCellAnchor editAs="oneCell">
    <xdr:from>
      <xdr:col>5</xdr:col>
      <xdr:colOff>1000125</xdr:colOff>
      <xdr:row>71</xdr:row>
      <xdr:rowOff>123825</xdr:rowOff>
    </xdr:from>
    <xdr:to>
      <xdr:col>8</xdr:col>
      <xdr:colOff>57150</xdr:colOff>
      <xdr:row>74</xdr:row>
      <xdr:rowOff>28575</xdr:rowOff>
    </xdr:to>
    <xdr:pic>
      <xdr:nvPicPr>
        <xdr:cNvPr id="2" name="Picture 13" descr="livegreen_B.wmf"/>
        <xdr:cNvPicPr preferRelativeResize="1">
          <a:picLocks noChangeAspect="1"/>
        </xdr:cNvPicPr>
      </xdr:nvPicPr>
      <xdr:blipFill>
        <a:blip r:embed="rId2"/>
        <a:stretch>
          <a:fillRect/>
        </a:stretch>
      </xdr:blipFill>
      <xdr:spPr>
        <a:xfrm>
          <a:off x="7858125" y="19011900"/>
          <a:ext cx="1762125" cy="504825"/>
        </a:xfrm>
        <a:prstGeom prst="rect">
          <a:avLst/>
        </a:prstGeom>
        <a:noFill/>
        <a:ln w="9525" cmpd="sng">
          <a:noFill/>
        </a:ln>
      </xdr:spPr>
    </xdr:pic>
    <xdr:clientData/>
  </xdr:twoCellAnchor>
  <xdr:twoCellAnchor editAs="oneCell">
    <xdr:from>
      <xdr:col>2</xdr:col>
      <xdr:colOff>0</xdr:colOff>
      <xdr:row>0</xdr:row>
      <xdr:rowOff>0</xdr:rowOff>
    </xdr:from>
    <xdr:to>
      <xdr:col>3</xdr:col>
      <xdr:colOff>2200275</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819275" y="0"/>
          <a:ext cx="2495550" cy="561975"/>
        </a:xfrm>
        <a:prstGeom prst="rect">
          <a:avLst/>
        </a:prstGeom>
        <a:noFill/>
        <a:ln w="9525" cmpd="sng">
          <a:noFill/>
        </a:ln>
      </xdr:spPr>
    </xdr:pic>
    <xdr:clientData/>
  </xdr:twoCellAnchor>
  <xdr:twoCellAnchor>
    <xdr:from>
      <xdr:col>1</xdr:col>
      <xdr:colOff>19050</xdr:colOff>
      <xdr:row>11</xdr:row>
      <xdr:rowOff>38100</xdr:rowOff>
    </xdr:from>
    <xdr:to>
      <xdr:col>1</xdr:col>
      <xdr:colOff>1047750</xdr:colOff>
      <xdr:row>11</xdr:row>
      <xdr:rowOff>800100</xdr:rowOff>
    </xdr:to>
    <xdr:grpSp>
      <xdr:nvGrpSpPr>
        <xdr:cNvPr id="4" name="Group 1938"/>
        <xdr:cNvGrpSpPr>
          <a:grpSpLocks/>
        </xdr:cNvGrpSpPr>
      </xdr:nvGrpSpPr>
      <xdr:grpSpPr>
        <a:xfrm>
          <a:off x="733425" y="3524250"/>
          <a:ext cx="1019175" cy="76200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9</xdr:row>
      <xdr:rowOff>47625</xdr:rowOff>
    </xdr:from>
    <xdr:to>
      <xdr:col>1</xdr:col>
      <xdr:colOff>990600</xdr:colOff>
      <xdr:row>10</xdr:row>
      <xdr:rowOff>133350</xdr:rowOff>
    </xdr:to>
    <xdr:grpSp>
      <xdr:nvGrpSpPr>
        <xdr:cNvPr id="7" name="Group 1941"/>
        <xdr:cNvGrpSpPr>
          <a:grpSpLocks/>
        </xdr:cNvGrpSpPr>
      </xdr:nvGrpSpPr>
      <xdr:grpSpPr>
        <a:xfrm>
          <a:off x="762000" y="3057525"/>
          <a:ext cx="952500" cy="295275"/>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4</xdr:row>
      <xdr:rowOff>47625</xdr:rowOff>
    </xdr:from>
    <xdr:to>
      <xdr:col>1</xdr:col>
      <xdr:colOff>1028700</xdr:colOff>
      <xdr:row>4</xdr:row>
      <xdr:rowOff>428625</xdr:rowOff>
    </xdr:to>
    <xdr:grpSp>
      <xdr:nvGrpSpPr>
        <xdr:cNvPr id="10" name="Group 1946"/>
        <xdr:cNvGrpSpPr>
          <a:grpSpLocks/>
        </xdr:cNvGrpSpPr>
      </xdr:nvGrpSpPr>
      <xdr:grpSpPr>
        <a:xfrm>
          <a:off x="714375" y="1228725"/>
          <a:ext cx="1028700" cy="381000"/>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22"/>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47625</xdr:colOff>
      <xdr:row>11</xdr:row>
      <xdr:rowOff>962025</xdr:rowOff>
    </xdr:from>
    <xdr:to>
      <xdr:col>1</xdr:col>
      <xdr:colOff>981075</xdr:colOff>
      <xdr:row>13</xdr:row>
      <xdr:rowOff>47625</xdr:rowOff>
    </xdr:to>
    <xdr:grpSp>
      <xdr:nvGrpSpPr>
        <xdr:cNvPr id="13" name="Group 1949"/>
        <xdr:cNvGrpSpPr>
          <a:grpSpLocks/>
        </xdr:cNvGrpSpPr>
      </xdr:nvGrpSpPr>
      <xdr:grpSpPr>
        <a:xfrm>
          <a:off x="762000" y="4448175"/>
          <a:ext cx="933450" cy="333375"/>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1</xdr:col>
      <xdr:colOff>19050</xdr:colOff>
      <xdr:row>6</xdr:row>
      <xdr:rowOff>57150</xdr:rowOff>
    </xdr:from>
    <xdr:to>
      <xdr:col>1</xdr:col>
      <xdr:colOff>1066800</xdr:colOff>
      <xdr:row>6</xdr:row>
      <xdr:rowOff>419100</xdr:rowOff>
    </xdr:to>
    <xdr:grpSp>
      <xdr:nvGrpSpPr>
        <xdr:cNvPr id="16" name="Group 1955"/>
        <xdr:cNvGrpSpPr>
          <a:grpSpLocks/>
        </xdr:cNvGrpSpPr>
      </xdr:nvGrpSpPr>
      <xdr:grpSpPr>
        <a:xfrm>
          <a:off x="733425" y="2085975"/>
          <a:ext cx="1047750" cy="361950"/>
          <a:chOff x="40" y="187"/>
          <a:chExt cx="110" cy="32"/>
        </a:xfrm>
        <a:solidFill>
          <a:srgbClr val="FFFFFF"/>
        </a:solidFill>
      </xdr:grpSpPr>
      <xdr:sp>
        <xdr:nvSpPr>
          <xdr:cNvPr id="17"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1">
            <a:hlinkClick r:id="rId8"/>
          </xdr:cNvPr>
          <xdr:cNvSpPr txBox="1">
            <a:spLocks noChangeArrowheads="1"/>
          </xdr:cNvSpPr>
        </xdr:nvSpPr>
        <xdr:spPr>
          <a:xfrm>
            <a:off x="42" y="192"/>
            <a:ext cx="108" cy="24"/>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0</xdr:col>
      <xdr:colOff>38100</xdr:colOff>
      <xdr:row>5</xdr:row>
      <xdr:rowOff>171450</xdr:rowOff>
    </xdr:from>
    <xdr:to>
      <xdr:col>1</xdr:col>
      <xdr:colOff>9525</xdr:colOff>
      <xdr:row>7</xdr:row>
      <xdr:rowOff>19050</xdr:rowOff>
    </xdr:to>
    <xdr:grpSp>
      <xdr:nvGrpSpPr>
        <xdr:cNvPr id="19" name="Group 1952"/>
        <xdr:cNvGrpSpPr>
          <a:grpSpLocks/>
        </xdr:cNvGrpSpPr>
      </xdr:nvGrpSpPr>
      <xdr:grpSpPr>
        <a:xfrm>
          <a:off x="38100" y="1809750"/>
          <a:ext cx="685800" cy="828675"/>
          <a:chOff x="2" y="119"/>
          <a:chExt cx="45" cy="53"/>
        </a:xfrm>
        <a:solidFill>
          <a:srgbClr val="FFFFFF"/>
        </a:solidFill>
      </xdr:grpSpPr>
      <xdr:sp>
        <xdr:nvSpPr>
          <xdr:cNvPr id="20" name="AutoShape 195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1954"/>
          <xdr:cNvSpPr txBox="1">
            <a:spLocks noChangeArrowheads="1"/>
          </xdr:cNvSpPr>
        </xdr:nvSpPr>
        <xdr:spPr>
          <a:xfrm>
            <a:off x="5" y="138"/>
            <a:ext cx="41" cy="15"/>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65</xdr:row>
      <xdr:rowOff>0</xdr:rowOff>
    </xdr:from>
    <xdr:to>
      <xdr:col>2</xdr:col>
      <xdr:colOff>1781175</xdr:colOff>
      <xdr:row>67</xdr:row>
      <xdr:rowOff>171450</xdr:rowOff>
    </xdr:to>
    <xdr:pic>
      <xdr:nvPicPr>
        <xdr:cNvPr id="1" name="Picture 11" descr="Toronto647.wmf"/>
        <xdr:cNvPicPr preferRelativeResize="1">
          <a:picLocks noChangeAspect="1"/>
        </xdr:cNvPicPr>
      </xdr:nvPicPr>
      <xdr:blipFill>
        <a:blip r:embed="rId1"/>
        <a:stretch>
          <a:fillRect/>
        </a:stretch>
      </xdr:blipFill>
      <xdr:spPr>
        <a:xfrm>
          <a:off x="1752600" y="13515975"/>
          <a:ext cx="1781175" cy="552450"/>
        </a:xfrm>
        <a:prstGeom prst="rect">
          <a:avLst/>
        </a:prstGeom>
        <a:noFill/>
        <a:ln w="9525" cmpd="sng">
          <a:noFill/>
        </a:ln>
      </xdr:spPr>
    </xdr:pic>
    <xdr:clientData/>
  </xdr:twoCellAnchor>
  <xdr:twoCellAnchor editAs="oneCell">
    <xdr:from>
      <xdr:col>6</xdr:col>
      <xdr:colOff>28575</xdr:colOff>
      <xdr:row>65</xdr:row>
      <xdr:rowOff>66675</xdr:rowOff>
    </xdr:from>
    <xdr:to>
      <xdr:col>8</xdr:col>
      <xdr:colOff>95250</xdr:colOff>
      <xdr:row>67</xdr:row>
      <xdr:rowOff>180975</xdr:rowOff>
    </xdr:to>
    <xdr:pic>
      <xdr:nvPicPr>
        <xdr:cNvPr id="2" name="Picture 13" descr="livegreen_B.wmf"/>
        <xdr:cNvPicPr preferRelativeResize="1">
          <a:picLocks noChangeAspect="1"/>
        </xdr:cNvPicPr>
      </xdr:nvPicPr>
      <xdr:blipFill>
        <a:blip r:embed="rId2"/>
        <a:stretch>
          <a:fillRect/>
        </a:stretch>
      </xdr:blipFill>
      <xdr:spPr>
        <a:xfrm>
          <a:off x="7572375" y="13582650"/>
          <a:ext cx="1752600" cy="495300"/>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52600" y="0"/>
          <a:ext cx="2495550" cy="561975"/>
        </a:xfrm>
        <a:prstGeom prst="rect">
          <a:avLst/>
        </a:prstGeom>
        <a:noFill/>
        <a:ln w="9525" cmpd="sng">
          <a:noFill/>
        </a:ln>
      </xdr:spPr>
    </xdr:pic>
    <xdr:clientData/>
  </xdr:twoCellAnchor>
  <xdr:twoCellAnchor>
    <xdr:from>
      <xdr:col>1</xdr:col>
      <xdr:colOff>19050</xdr:colOff>
      <xdr:row>11</xdr:row>
      <xdr:rowOff>152400</xdr:rowOff>
    </xdr:from>
    <xdr:to>
      <xdr:col>1</xdr:col>
      <xdr:colOff>1038225</xdr:colOff>
      <xdr:row>13</xdr:row>
      <xdr:rowOff>95250</xdr:rowOff>
    </xdr:to>
    <xdr:grpSp>
      <xdr:nvGrpSpPr>
        <xdr:cNvPr id="4" name="Group 991"/>
        <xdr:cNvGrpSpPr>
          <a:grpSpLocks/>
        </xdr:cNvGrpSpPr>
      </xdr:nvGrpSpPr>
      <xdr:grpSpPr>
        <a:xfrm>
          <a:off x="628650" y="3314700"/>
          <a:ext cx="1019175" cy="34290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9</xdr:row>
      <xdr:rowOff>152400</xdr:rowOff>
    </xdr:from>
    <xdr:to>
      <xdr:col>1</xdr:col>
      <xdr:colOff>990600</xdr:colOff>
      <xdr:row>11</xdr:row>
      <xdr:rowOff>95250</xdr:rowOff>
    </xdr:to>
    <xdr:grpSp>
      <xdr:nvGrpSpPr>
        <xdr:cNvPr id="7" name="Group 994"/>
        <xdr:cNvGrpSpPr>
          <a:grpSpLocks/>
        </xdr:cNvGrpSpPr>
      </xdr:nvGrpSpPr>
      <xdr:grpSpPr>
        <a:xfrm>
          <a:off x="657225" y="2914650"/>
          <a:ext cx="942975" cy="342900"/>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4</xdr:row>
      <xdr:rowOff>57150</xdr:rowOff>
    </xdr:from>
    <xdr:to>
      <xdr:col>1</xdr:col>
      <xdr:colOff>1038225</xdr:colOff>
      <xdr:row>4</xdr:row>
      <xdr:rowOff>400050</xdr:rowOff>
    </xdr:to>
    <xdr:grpSp>
      <xdr:nvGrpSpPr>
        <xdr:cNvPr id="10" name="Group 999"/>
        <xdr:cNvGrpSpPr>
          <a:grpSpLocks/>
        </xdr:cNvGrpSpPr>
      </xdr:nvGrpSpPr>
      <xdr:grpSpPr>
        <a:xfrm>
          <a:off x="609600" y="1371600"/>
          <a:ext cx="1038225" cy="333375"/>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1" cy="25"/>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13</xdr:row>
      <xdr:rowOff>171450</xdr:rowOff>
    </xdr:from>
    <xdr:to>
      <xdr:col>1</xdr:col>
      <xdr:colOff>1000125</xdr:colOff>
      <xdr:row>15</xdr:row>
      <xdr:rowOff>66675</xdr:rowOff>
    </xdr:to>
    <xdr:grpSp>
      <xdr:nvGrpSpPr>
        <xdr:cNvPr id="13" name="Group 1002"/>
        <xdr:cNvGrpSpPr>
          <a:grpSpLocks/>
        </xdr:cNvGrpSpPr>
      </xdr:nvGrpSpPr>
      <xdr:grpSpPr>
        <a:xfrm>
          <a:off x="676275" y="3733800"/>
          <a:ext cx="933450" cy="295275"/>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6"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38100</xdr:colOff>
      <xdr:row>9</xdr:row>
      <xdr:rowOff>76200</xdr:rowOff>
    </xdr:from>
    <xdr:to>
      <xdr:col>1</xdr:col>
      <xdr:colOff>38100</xdr:colOff>
      <xdr:row>12</xdr:row>
      <xdr:rowOff>19050</xdr:rowOff>
    </xdr:to>
    <xdr:grpSp>
      <xdr:nvGrpSpPr>
        <xdr:cNvPr id="16" name="Group 1006"/>
        <xdr:cNvGrpSpPr>
          <a:grpSpLocks/>
        </xdr:cNvGrpSpPr>
      </xdr:nvGrpSpPr>
      <xdr:grpSpPr>
        <a:xfrm>
          <a:off x="38100" y="2838450"/>
          <a:ext cx="609600" cy="542925"/>
          <a:chOff x="2" y="119"/>
          <a:chExt cx="45" cy="53"/>
        </a:xfrm>
        <a:solidFill>
          <a:srgbClr val="FFFFFF"/>
        </a:solidFill>
      </xdr:grpSpPr>
      <xdr:sp>
        <xdr:nvSpPr>
          <xdr:cNvPr id="17" name="AutoShape 1007"/>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1008"/>
          <xdr:cNvSpPr txBox="1">
            <a:spLocks noChangeArrowheads="1"/>
          </xdr:cNvSpPr>
        </xdr:nvSpPr>
        <xdr:spPr>
          <a:xfrm>
            <a:off x="3" y="139"/>
            <a:ext cx="41" cy="17"/>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1</xdr:col>
      <xdr:colOff>9525</xdr:colOff>
      <xdr:row>7</xdr:row>
      <xdr:rowOff>133350</xdr:rowOff>
    </xdr:from>
    <xdr:to>
      <xdr:col>1</xdr:col>
      <xdr:colOff>1057275</xdr:colOff>
      <xdr:row>7</xdr:row>
      <xdr:rowOff>409575</xdr:rowOff>
    </xdr:to>
    <xdr:grpSp>
      <xdr:nvGrpSpPr>
        <xdr:cNvPr id="19" name="Group 1009"/>
        <xdr:cNvGrpSpPr>
          <a:grpSpLocks/>
        </xdr:cNvGrpSpPr>
      </xdr:nvGrpSpPr>
      <xdr:grpSpPr>
        <a:xfrm>
          <a:off x="619125" y="2295525"/>
          <a:ext cx="1047750" cy="276225"/>
          <a:chOff x="40" y="187"/>
          <a:chExt cx="110" cy="32"/>
        </a:xfrm>
        <a:solidFill>
          <a:srgbClr val="FFFFFF"/>
        </a:solidFill>
      </xdr:grpSpPr>
      <xdr:sp>
        <xdr:nvSpPr>
          <xdr:cNvPr id="20" name="Rounded Rectangle 17"/>
          <xdr:cNvSpPr>
            <a:spLocks/>
          </xdr:cNvSpPr>
        </xdr:nvSpPr>
        <xdr:spPr>
          <a:xfrm>
            <a:off x="40" y="187"/>
            <a:ext cx="108" cy="32"/>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21">
            <a:hlinkClick r:id="rId8"/>
          </xdr:cNvPr>
          <xdr:cNvSpPr txBox="1">
            <a:spLocks noChangeArrowheads="1"/>
          </xdr:cNvSpPr>
        </xdr:nvSpPr>
        <xdr:spPr>
          <a:xfrm>
            <a:off x="42" y="193"/>
            <a:ext cx="108" cy="23"/>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165</xdr:row>
      <xdr:rowOff>0</xdr:rowOff>
    </xdr:from>
    <xdr:to>
      <xdr:col>3</xdr:col>
      <xdr:colOff>561975</xdr:colOff>
      <xdr:row>167</xdr:row>
      <xdr:rowOff>171450</xdr:rowOff>
    </xdr:to>
    <xdr:pic>
      <xdr:nvPicPr>
        <xdr:cNvPr id="1" name="Picture 11" descr="Toronto647.wmf"/>
        <xdr:cNvPicPr preferRelativeResize="1">
          <a:picLocks noChangeAspect="1"/>
        </xdr:cNvPicPr>
      </xdr:nvPicPr>
      <xdr:blipFill>
        <a:blip r:embed="rId1"/>
        <a:stretch>
          <a:fillRect/>
        </a:stretch>
      </xdr:blipFill>
      <xdr:spPr>
        <a:xfrm>
          <a:off x="1676400" y="34299525"/>
          <a:ext cx="1781175" cy="552450"/>
        </a:xfrm>
        <a:prstGeom prst="rect">
          <a:avLst/>
        </a:prstGeom>
        <a:noFill/>
        <a:ln w="9525" cmpd="sng">
          <a:noFill/>
        </a:ln>
      </xdr:spPr>
    </xdr:pic>
    <xdr:clientData/>
  </xdr:twoCellAnchor>
  <xdr:twoCellAnchor editAs="oneCell">
    <xdr:from>
      <xdr:col>8</xdr:col>
      <xdr:colOff>152400</xdr:colOff>
      <xdr:row>165</xdr:row>
      <xdr:rowOff>161925</xdr:rowOff>
    </xdr:from>
    <xdr:to>
      <xdr:col>10</xdr:col>
      <xdr:colOff>200025</xdr:colOff>
      <xdr:row>168</xdr:row>
      <xdr:rowOff>85725</xdr:rowOff>
    </xdr:to>
    <xdr:pic>
      <xdr:nvPicPr>
        <xdr:cNvPr id="2" name="Picture 13" descr="livegreen_B.wmf"/>
        <xdr:cNvPicPr preferRelativeResize="1">
          <a:picLocks noChangeAspect="1"/>
        </xdr:cNvPicPr>
      </xdr:nvPicPr>
      <xdr:blipFill>
        <a:blip r:embed="rId2"/>
        <a:stretch>
          <a:fillRect/>
        </a:stretch>
      </xdr:blipFill>
      <xdr:spPr>
        <a:xfrm>
          <a:off x="10848975" y="34461450"/>
          <a:ext cx="1752600" cy="495300"/>
        </a:xfrm>
        <a:prstGeom prst="rect">
          <a:avLst/>
        </a:prstGeom>
        <a:noFill/>
        <a:ln w="9525" cmpd="sng">
          <a:noFill/>
        </a:ln>
      </xdr:spPr>
    </xdr:pic>
    <xdr:clientData/>
  </xdr:twoCellAnchor>
  <xdr:twoCellAnchor editAs="oneCell">
    <xdr:from>
      <xdr:col>2</xdr:col>
      <xdr:colOff>0</xdr:colOff>
      <xdr:row>0</xdr:row>
      <xdr:rowOff>0</xdr:rowOff>
    </xdr:from>
    <xdr:to>
      <xdr:col>3</xdr:col>
      <xdr:colOff>1276350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676400" y="0"/>
          <a:ext cx="2495550" cy="561975"/>
        </a:xfrm>
        <a:prstGeom prst="rect">
          <a:avLst/>
        </a:prstGeom>
        <a:noFill/>
        <a:ln w="9525" cmpd="sng">
          <a:noFill/>
        </a:ln>
      </xdr:spPr>
    </xdr:pic>
    <xdr:clientData/>
  </xdr:twoCellAnchor>
  <xdr:twoCellAnchor>
    <xdr:from>
      <xdr:col>1</xdr:col>
      <xdr:colOff>19050</xdr:colOff>
      <xdr:row>11</xdr:row>
      <xdr:rowOff>38100</xdr:rowOff>
    </xdr:from>
    <xdr:to>
      <xdr:col>1</xdr:col>
      <xdr:colOff>1038225</xdr:colOff>
      <xdr:row>12</xdr:row>
      <xdr:rowOff>152400</xdr:rowOff>
    </xdr:to>
    <xdr:grpSp>
      <xdr:nvGrpSpPr>
        <xdr:cNvPr id="4" name="Group 1720"/>
        <xdr:cNvGrpSpPr>
          <a:grpSpLocks/>
        </xdr:cNvGrpSpPr>
      </xdr:nvGrpSpPr>
      <xdr:grpSpPr>
        <a:xfrm>
          <a:off x="628650" y="3248025"/>
          <a:ext cx="1019175" cy="314325"/>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9</xdr:row>
      <xdr:rowOff>38100</xdr:rowOff>
    </xdr:from>
    <xdr:to>
      <xdr:col>1</xdr:col>
      <xdr:colOff>981075</xdr:colOff>
      <xdr:row>10</xdr:row>
      <xdr:rowOff>180975</xdr:rowOff>
    </xdr:to>
    <xdr:grpSp>
      <xdr:nvGrpSpPr>
        <xdr:cNvPr id="7" name="Group 1723"/>
        <xdr:cNvGrpSpPr>
          <a:grpSpLocks/>
        </xdr:cNvGrpSpPr>
      </xdr:nvGrpSpPr>
      <xdr:grpSpPr>
        <a:xfrm>
          <a:off x="657225" y="2857500"/>
          <a:ext cx="942975" cy="333375"/>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5</xdr:row>
      <xdr:rowOff>9525</xdr:rowOff>
    </xdr:from>
    <xdr:to>
      <xdr:col>1</xdr:col>
      <xdr:colOff>1047750</xdr:colOff>
      <xdr:row>5</xdr:row>
      <xdr:rowOff>323850</xdr:rowOff>
    </xdr:to>
    <xdr:grpSp>
      <xdr:nvGrpSpPr>
        <xdr:cNvPr id="10" name="Group 1726"/>
        <xdr:cNvGrpSpPr>
          <a:grpSpLocks/>
        </xdr:cNvGrpSpPr>
      </xdr:nvGrpSpPr>
      <xdr:grpSpPr>
        <a:xfrm>
          <a:off x="609600" y="1762125"/>
          <a:ext cx="1047750" cy="314325"/>
          <a:chOff x="48" y="194"/>
          <a:chExt cx="110" cy="36"/>
        </a:xfrm>
        <a:solidFill>
          <a:srgbClr val="FFFFFF"/>
        </a:solidFill>
      </xdr:grpSpPr>
      <xdr:sp>
        <xdr:nvSpPr>
          <xdr:cNvPr id="11" name="Rounded Rectangle 17">
            <a:hlinkClick r:id="rId6"/>
          </xdr:cNvPr>
          <xdr:cNvSpPr>
            <a:spLocks/>
          </xdr:cNvSpPr>
        </xdr:nvSpPr>
        <xdr:spPr>
          <a:xfrm>
            <a:off x="48" y="194"/>
            <a:ext cx="108" cy="36"/>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1">
            <a:hlinkClick r:id="rId7"/>
          </xdr:cNvPr>
          <xdr:cNvSpPr txBox="1">
            <a:spLocks noChangeArrowheads="1"/>
          </xdr:cNvSpPr>
        </xdr:nvSpPr>
        <xdr:spPr>
          <a:xfrm>
            <a:off x="50" y="201"/>
            <a:ext cx="108" cy="26"/>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twoCellAnchor>
    <xdr:from>
      <xdr:col>1</xdr:col>
      <xdr:colOff>0</xdr:colOff>
      <xdr:row>4</xdr:row>
      <xdr:rowOff>66675</xdr:rowOff>
    </xdr:from>
    <xdr:to>
      <xdr:col>1</xdr:col>
      <xdr:colOff>1028700</xdr:colOff>
      <xdr:row>4</xdr:row>
      <xdr:rowOff>333375</xdr:rowOff>
    </xdr:to>
    <xdr:grpSp>
      <xdr:nvGrpSpPr>
        <xdr:cNvPr id="13" name="Group 1729"/>
        <xdr:cNvGrpSpPr>
          <a:grpSpLocks/>
        </xdr:cNvGrpSpPr>
      </xdr:nvGrpSpPr>
      <xdr:grpSpPr>
        <a:xfrm>
          <a:off x="609600" y="1381125"/>
          <a:ext cx="1028700" cy="266700"/>
          <a:chOff x="40" y="132"/>
          <a:chExt cx="108" cy="33"/>
        </a:xfrm>
        <a:solidFill>
          <a:srgbClr val="FFFFFF"/>
        </a:solidFill>
      </xdr:grpSpPr>
      <xdr:sp>
        <xdr:nvSpPr>
          <xdr:cNvPr id="14"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2">
            <a:hlinkClick r:id="rId8"/>
          </xdr:cNvPr>
          <xdr:cNvSpPr txBox="1">
            <a:spLocks noChangeArrowheads="1"/>
          </xdr:cNvSpPr>
        </xdr:nvSpPr>
        <xdr:spPr>
          <a:xfrm>
            <a:off x="48" y="137"/>
            <a:ext cx="91" cy="25"/>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13</xdr:row>
      <xdr:rowOff>28575</xdr:rowOff>
    </xdr:from>
    <xdr:to>
      <xdr:col>1</xdr:col>
      <xdr:colOff>981075</xdr:colOff>
      <xdr:row>14</xdr:row>
      <xdr:rowOff>133350</xdr:rowOff>
    </xdr:to>
    <xdr:grpSp>
      <xdr:nvGrpSpPr>
        <xdr:cNvPr id="16" name="Group 1732"/>
        <xdr:cNvGrpSpPr>
          <a:grpSpLocks/>
        </xdr:cNvGrpSpPr>
      </xdr:nvGrpSpPr>
      <xdr:grpSpPr>
        <a:xfrm>
          <a:off x="676275" y="3629025"/>
          <a:ext cx="914400" cy="295275"/>
          <a:chOff x="54" y="474"/>
          <a:chExt cx="98" cy="31"/>
        </a:xfrm>
        <a:solidFill>
          <a:srgbClr val="FFFFFF"/>
        </a:solidFill>
      </xdr:grpSpPr>
      <xdr:sp>
        <xdr:nvSpPr>
          <xdr:cNvPr id="17"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8" name="TextBox 24">
            <a:hlinkClick r:id="rId9"/>
          </xdr:cNvPr>
          <xdr:cNvSpPr txBox="1">
            <a:spLocks noChangeArrowheads="1"/>
          </xdr:cNvSpPr>
        </xdr:nvSpPr>
        <xdr:spPr>
          <a:xfrm>
            <a:off x="60" y="480"/>
            <a:ext cx="84"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47625</xdr:colOff>
      <xdr:row>10</xdr:row>
      <xdr:rowOff>95250</xdr:rowOff>
    </xdr:from>
    <xdr:to>
      <xdr:col>1</xdr:col>
      <xdr:colOff>47625</xdr:colOff>
      <xdr:row>13</xdr:row>
      <xdr:rowOff>123825</xdr:rowOff>
    </xdr:to>
    <xdr:grpSp>
      <xdr:nvGrpSpPr>
        <xdr:cNvPr id="19" name="Group 1736"/>
        <xdr:cNvGrpSpPr>
          <a:grpSpLocks/>
        </xdr:cNvGrpSpPr>
      </xdr:nvGrpSpPr>
      <xdr:grpSpPr>
        <a:xfrm>
          <a:off x="47625" y="3105150"/>
          <a:ext cx="609600" cy="619125"/>
          <a:chOff x="2" y="119"/>
          <a:chExt cx="45" cy="53"/>
        </a:xfrm>
        <a:solidFill>
          <a:srgbClr val="FFFFFF"/>
        </a:solidFill>
      </xdr:grpSpPr>
      <xdr:sp>
        <xdr:nvSpPr>
          <xdr:cNvPr id="20" name="AutoShape 1737"/>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Text Box 1738"/>
          <xdr:cNvSpPr txBox="1">
            <a:spLocks noChangeArrowheads="1"/>
          </xdr:cNvSpPr>
        </xdr:nvSpPr>
        <xdr:spPr>
          <a:xfrm>
            <a:off x="4" y="140"/>
            <a:ext cx="41" cy="15"/>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27</xdr:row>
      <xdr:rowOff>114300</xdr:rowOff>
    </xdr:from>
    <xdr:to>
      <xdr:col>2</xdr:col>
      <xdr:colOff>1790700</xdr:colOff>
      <xdr:row>30</xdr:row>
      <xdr:rowOff>85725</xdr:rowOff>
    </xdr:to>
    <xdr:pic>
      <xdr:nvPicPr>
        <xdr:cNvPr id="1" name="Picture 11" descr="Toronto647.wmf"/>
        <xdr:cNvPicPr preferRelativeResize="1">
          <a:picLocks noChangeAspect="1"/>
        </xdr:cNvPicPr>
      </xdr:nvPicPr>
      <xdr:blipFill>
        <a:blip r:embed="rId1"/>
        <a:stretch>
          <a:fillRect/>
        </a:stretch>
      </xdr:blipFill>
      <xdr:spPr>
        <a:xfrm>
          <a:off x="1743075" y="9353550"/>
          <a:ext cx="1781175" cy="542925"/>
        </a:xfrm>
        <a:prstGeom prst="rect">
          <a:avLst/>
        </a:prstGeom>
        <a:noFill/>
        <a:ln w="9525" cmpd="sng">
          <a:noFill/>
        </a:ln>
      </xdr:spPr>
    </xdr:pic>
    <xdr:clientData/>
  </xdr:twoCellAnchor>
  <xdr:twoCellAnchor editAs="oneCell">
    <xdr:from>
      <xdr:col>2</xdr:col>
      <xdr:colOff>3467100</xdr:colOff>
      <xdr:row>28</xdr:row>
      <xdr:rowOff>66675</xdr:rowOff>
    </xdr:from>
    <xdr:to>
      <xdr:col>2</xdr:col>
      <xdr:colOff>5238750</xdr:colOff>
      <xdr:row>30</xdr:row>
      <xdr:rowOff>180975</xdr:rowOff>
    </xdr:to>
    <xdr:pic>
      <xdr:nvPicPr>
        <xdr:cNvPr id="2" name="Picture 13" descr="livegreen_B.wmf"/>
        <xdr:cNvPicPr preferRelativeResize="1">
          <a:picLocks noChangeAspect="1"/>
        </xdr:cNvPicPr>
      </xdr:nvPicPr>
      <xdr:blipFill>
        <a:blip r:embed="rId2"/>
        <a:stretch>
          <a:fillRect/>
        </a:stretch>
      </xdr:blipFill>
      <xdr:spPr>
        <a:xfrm>
          <a:off x="5191125" y="9496425"/>
          <a:ext cx="1771650" cy="495300"/>
        </a:xfrm>
        <a:prstGeom prst="rect">
          <a:avLst/>
        </a:prstGeom>
        <a:noFill/>
        <a:ln w="9525" cmpd="sng">
          <a:noFill/>
        </a:ln>
      </xdr:spPr>
    </xdr:pic>
    <xdr:clientData/>
  </xdr:twoCellAnchor>
  <xdr:twoCellAnchor editAs="oneCell">
    <xdr:from>
      <xdr:col>2</xdr:col>
      <xdr:colOff>0</xdr:colOff>
      <xdr:row>0</xdr:row>
      <xdr:rowOff>0</xdr:rowOff>
    </xdr:from>
    <xdr:to>
      <xdr:col>2</xdr:col>
      <xdr:colOff>2495550</xdr:colOff>
      <xdr:row>0</xdr:row>
      <xdr:rowOff>561975</xdr:rowOff>
    </xdr:to>
    <xdr:pic>
      <xdr:nvPicPr>
        <xdr:cNvPr id="3" name="Picture 14" descr="ChemTRAC final logo.wmf"/>
        <xdr:cNvPicPr preferRelativeResize="1">
          <a:picLocks noChangeAspect="1"/>
        </xdr:cNvPicPr>
      </xdr:nvPicPr>
      <xdr:blipFill>
        <a:blip r:embed="rId3"/>
        <a:stretch>
          <a:fillRect/>
        </a:stretch>
      </xdr:blipFill>
      <xdr:spPr>
        <a:xfrm>
          <a:off x="1724025" y="0"/>
          <a:ext cx="2495550" cy="561975"/>
        </a:xfrm>
        <a:prstGeom prst="rect">
          <a:avLst/>
        </a:prstGeom>
        <a:noFill/>
        <a:ln w="9525" cmpd="sng">
          <a:noFill/>
        </a:ln>
      </xdr:spPr>
    </xdr:pic>
    <xdr:clientData/>
  </xdr:twoCellAnchor>
  <xdr:twoCellAnchor>
    <xdr:from>
      <xdr:col>1</xdr:col>
      <xdr:colOff>19050</xdr:colOff>
      <xdr:row>10</xdr:row>
      <xdr:rowOff>76200</xdr:rowOff>
    </xdr:from>
    <xdr:to>
      <xdr:col>1</xdr:col>
      <xdr:colOff>1038225</xdr:colOff>
      <xdr:row>11</xdr:row>
      <xdr:rowOff>38100</xdr:rowOff>
    </xdr:to>
    <xdr:grpSp>
      <xdr:nvGrpSpPr>
        <xdr:cNvPr id="4" name="Group 715"/>
        <xdr:cNvGrpSpPr>
          <a:grpSpLocks/>
        </xdr:cNvGrpSpPr>
      </xdr:nvGrpSpPr>
      <xdr:grpSpPr>
        <a:xfrm>
          <a:off x="628650" y="3038475"/>
          <a:ext cx="1019175" cy="342900"/>
          <a:chOff x="51" y="433"/>
          <a:chExt cx="107" cy="31"/>
        </a:xfrm>
        <a:solidFill>
          <a:srgbClr val="FFFFFF"/>
        </a:solidFill>
      </xdr:grpSpPr>
      <xdr:sp>
        <xdr:nvSpPr>
          <xdr:cNvPr id="5" name="Rounded Rectangle 19"/>
          <xdr:cNvSpPr>
            <a:spLocks/>
          </xdr:cNvSpPr>
        </xdr:nvSpPr>
        <xdr:spPr>
          <a:xfrm>
            <a:off x="55" y="433"/>
            <a:ext cx="97" cy="29"/>
          </a:xfrm>
          <a:prstGeom prst="roundRect">
            <a:avLst/>
          </a:prstGeom>
          <a:solidFill>
            <a:srgbClr val="376092"/>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6" name="TextBox 19">
            <a:hlinkClick r:id="rId4"/>
          </xdr:cNvPr>
          <xdr:cNvSpPr txBox="1">
            <a:spLocks noChangeArrowheads="1"/>
          </xdr:cNvSpPr>
        </xdr:nvSpPr>
        <xdr:spPr>
          <a:xfrm>
            <a:off x="51" y="439"/>
            <a:ext cx="107" cy="25"/>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Calculations</a:t>
            </a:r>
          </a:p>
        </xdr:txBody>
      </xdr:sp>
    </xdr:grpSp>
    <xdr:clientData/>
  </xdr:twoCellAnchor>
  <xdr:twoCellAnchor>
    <xdr:from>
      <xdr:col>1</xdr:col>
      <xdr:colOff>47625</xdr:colOff>
      <xdr:row>8</xdr:row>
      <xdr:rowOff>38100</xdr:rowOff>
    </xdr:from>
    <xdr:to>
      <xdr:col>1</xdr:col>
      <xdr:colOff>990600</xdr:colOff>
      <xdr:row>9</xdr:row>
      <xdr:rowOff>180975</xdr:rowOff>
    </xdr:to>
    <xdr:grpSp>
      <xdr:nvGrpSpPr>
        <xdr:cNvPr id="7" name="Group 718"/>
        <xdr:cNvGrpSpPr>
          <a:grpSpLocks/>
        </xdr:cNvGrpSpPr>
      </xdr:nvGrpSpPr>
      <xdr:grpSpPr>
        <a:xfrm>
          <a:off x="657225" y="2600325"/>
          <a:ext cx="942975" cy="342900"/>
          <a:chOff x="54" y="304"/>
          <a:chExt cx="99" cy="30"/>
        </a:xfrm>
        <a:solidFill>
          <a:srgbClr val="FFFFFF"/>
        </a:solidFill>
      </xdr:grpSpPr>
      <xdr:sp>
        <xdr:nvSpPr>
          <xdr:cNvPr id="8" name="Rounded Rectangle 18"/>
          <xdr:cNvSpPr>
            <a:spLocks/>
          </xdr:cNvSpPr>
        </xdr:nvSpPr>
        <xdr:spPr>
          <a:xfrm>
            <a:off x="55" y="304"/>
            <a:ext cx="98" cy="30"/>
          </a:xfrm>
          <a:prstGeom prst="roundRect">
            <a:avLst/>
          </a:prstGeom>
          <a:solidFill>
            <a:srgbClr val="558ED5"/>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9" name="TextBox 20">
            <a:hlinkClick r:id="rId5"/>
          </xdr:cNvPr>
          <xdr:cNvSpPr txBox="1">
            <a:spLocks noChangeArrowheads="1"/>
          </xdr:cNvSpPr>
        </xdr:nvSpPr>
        <xdr:spPr>
          <a:xfrm>
            <a:off x="54" y="308"/>
            <a:ext cx="99" cy="20"/>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All Substances</a:t>
            </a:r>
          </a:p>
        </xdr:txBody>
      </xdr:sp>
    </xdr:grpSp>
    <xdr:clientData/>
  </xdr:twoCellAnchor>
  <xdr:twoCellAnchor>
    <xdr:from>
      <xdr:col>1</xdr:col>
      <xdr:colOff>0</xdr:colOff>
      <xdr:row>4</xdr:row>
      <xdr:rowOff>85725</xdr:rowOff>
    </xdr:from>
    <xdr:to>
      <xdr:col>1</xdr:col>
      <xdr:colOff>1028700</xdr:colOff>
      <xdr:row>4</xdr:row>
      <xdr:rowOff>428625</xdr:rowOff>
    </xdr:to>
    <xdr:grpSp>
      <xdr:nvGrpSpPr>
        <xdr:cNvPr id="10" name="Group 721"/>
        <xdr:cNvGrpSpPr>
          <a:grpSpLocks/>
        </xdr:cNvGrpSpPr>
      </xdr:nvGrpSpPr>
      <xdr:grpSpPr>
        <a:xfrm>
          <a:off x="609600" y="1352550"/>
          <a:ext cx="1028700" cy="342900"/>
          <a:chOff x="40" y="132"/>
          <a:chExt cx="108" cy="33"/>
        </a:xfrm>
        <a:solidFill>
          <a:srgbClr val="FFFFFF"/>
        </a:solidFill>
      </xdr:grpSpPr>
      <xdr:sp>
        <xdr:nvSpPr>
          <xdr:cNvPr id="11" name="Rounded Rectangle 15"/>
          <xdr:cNvSpPr>
            <a:spLocks/>
          </xdr:cNvSpPr>
        </xdr:nvSpPr>
        <xdr:spPr>
          <a:xfrm>
            <a:off x="40" y="132"/>
            <a:ext cx="108" cy="33"/>
          </a:xfrm>
          <a:prstGeom prst="roundRect">
            <a:avLst/>
          </a:prstGeom>
          <a:solidFill>
            <a:srgbClr val="CCFFCC"/>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2" name="TextBox 22">
            <a:hlinkClick r:id="rId6"/>
          </xdr:cNvPr>
          <xdr:cNvSpPr txBox="1">
            <a:spLocks noChangeArrowheads="1"/>
          </xdr:cNvSpPr>
        </xdr:nvSpPr>
        <xdr:spPr>
          <a:xfrm>
            <a:off x="48" y="137"/>
            <a:ext cx="92" cy="28"/>
          </a:xfrm>
          <a:prstGeom prst="rect">
            <a:avLst/>
          </a:prstGeom>
          <a:solidFill>
            <a:srgbClr val="CCFFCC"/>
          </a:solidFill>
          <a:ln w="9525" cmpd="sng">
            <a:noFill/>
          </a:ln>
        </xdr:spPr>
        <xdr:txBody>
          <a:bodyPr vertOverflow="clip" wrap="square" lIns="27432" tIns="22860" rIns="27432" bIns="0"/>
          <a:p>
            <a:pPr algn="ctr">
              <a:defRPr/>
            </a:pPr>
            <a:r>
              <a:rPr lang="en-US" cap="none" sz="1100" b="1" i="0" u="none" baseline="0">
                <a:solidFill>
                  <a:srgbClr val="000000"/>
                </a:solidFill>
              </a:rPr>
              <a:t>Instructions</a:t>
            </a:r>
          </a:p>
        </xdr:txBody>
      </xdr:sp>
    </xdr:grpSp>
    <xdr:clientData/>
  </xdr:twoCellAnchor>
  <xdr:twoCellAnchor>
    <xdr:from>
      <xdr:col>1</xdr:col>
      <xdr:colOff>66675</xdr:colOff>
      <xdr:row>11</xdr:row>
      <xdr:rowOff>85725</xdr:rowOff>
    </xdr:from>
    <xdr:to>
      <xdr:col>1</xdr:col>
      <xdr:colOff>981075</xdr:colOff>
      <xdr:row>12</xdr:row>
      <xdr:rowOff>219075</xdr:rowOff>
    </xdr:to>
    <xdr:grpSp>
      <xdr:nvGrpSpPr>
        <xdr:cNvPr id="13" name="Group 724"/>
        <xdr:cNvGrpSpPr>
          <a:grpSpLocks/>
        </xdr:cNvGrpSpPr>
      </xdr:nvGrpSpPr>
      <xdr:grpSpPr>
        <a:xfrm>
          <a:off x="676275" y="3429000"/>
          <a:ext cx="914400" cy="333375"/>
          <a:chOff x="54" y="474"/>
          <a:chExt cx="98" cy="31"/>
        </a:xfrm>
        <a:solidFill>
          <a:srgbClr val="FFFFFF"/>
        </a:solidFill>
      </xdr:grpSpPr>
      <xdr:sp>
        <xdr:nvSpPr>
          <xdr:cNvPr id="14" name="Rounded Rectangle 20"/>
          <xdr:cNvSpPr>
            <a:spLocks/>
          </xdr:cNvSpPr>
        </xdr:nvSpPr>
        <xdr:spPr>
          <a:xfrm>
            <a:off x="54" y="474"/>
            <a:ext cx="98" cy="31"/>
          </a:xfrm>
          <a:prstGeom prst="roundRect">
            <a:avLst/>
          </a:prstGeom>
          <a:solidFill>
            <a:srgbClr val="17375E"/>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15" name="TextBox 24">
            <a:hlinkClick r:id="rId7"/>
          </xdr:cNvPr>
          <xdr:cNvSpPr txBox="1">
            <a:spLocks noChangeArrowheads="1"/>
          </xdr:cNvSpPr>
        </xdr:nvSpPr>
        <xdr:spPr>
          <a:xfrm>
            <a:off x="60" y="480"/>
            <a:ext cx="84" cy="24"/>
          </a:xfrm>
          <a:prstGeom prst="rect">
            <a:avLst/>
          </a:prstGeom>
          <a:noFill/>
          <a:ln w="9525" cmpd="sng">
            <a:noFill/>
          </a:ln>
        </xdr:spPr>
        <xdr:txBody>
          <a:bodyPr vertOverflow="clip" wrap="square" lIns="27432" tIns="27432" rIns="27432" bIns="0"/>
          <a:p>
            <a:pPr algn="ctr">
              <a:defRPr/>
            </a:pPr>
            <a:r>
              <a:rPr lang="en-US" cap="none" sz="1100" b="0" i="0" u="none" baseline="0">
                <a:solidFill>
                  <a:srgbClr val="FFFFFF"/>
                </a:solidFill>
              </a:rPr>
              <a:t>References</a:t>
            </a:r>
          </a:p>
        </xdr:txBody>
      </xdr:sp>
    </xdr:grpSp>
    <xdr:clientData/>
  </xdr:twoCellAnchor>
  <xdr:twoCellAnchor>
    <xdr:from>
      <xdr:col>0</xdr:col>
      <xdr:colOff>47625</xdr:colOff>
      <xdr:row>10</xdr:row>
      <xdr:rowOff>371475</xdr:rowOff>
    </xdr:from>
    <xdr:to>
      <xdr:col>1</xdr:col>
      <xdr:colOff>47625</xdr:colOff>
      <xdr:row>12</xdr:row>
      <xdr:rowOff>304800</xdr:rowOff>
    </xdr:to>
    <xdr:grpSp>
      <xdr:nvGrpSpPr>
        <xdr:cNvPr id="16" name="Group 727"/>
        <xdr:cNvGrpSpPr>
          <a:grpSpLocks/>
        </xdr:cNvGrpSpPr>
      </xdr:nvGrpSpPr>
      <xdr:grpSpPr>
        <a:xfrm>
          <a:off x="47625" y="3333750"/>
          <a:ext cx="609600" cy="514350"/>
          <a:chOff x="2" y="119"/>
          <a:chExt cx="45" cy="53"/>
        </a:xfrm>
        <a:solidFill>
          <a:srgbClr val="FFFFFF"/>
        </a:solidFill>
      </xdr:grpSpPr>
      <xdr:sp>
        <xdr:nvSpPr>
          <xdr:cNvPr id="17" name="AutoShape 728"/>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Text Box 729"/>
          <xdr:cNvSpPr txBox="1">
            <a:spLocks noChangeArrowheads="1"/>
          </xdr:cNvSpPr>
        </xdr:nvSpPr>
        <xdr:spPr>
          <a:xfrm>
            <a:off x="3" y="137"/>
            <a:ext cx="41" cy="19"/>
          </a:xfrm>
          <a:prstGeom prst="rect">
            <a:avLst/>
          </a:prstGeom>
          <a:noFill/>
          <a:ln w="9525" cmpd="sng">
            <a:noFill/>
          </a:ln>
        </xdr:spPr>
        <xdr:txBody>
          <a:bodyPr vertOverflow="clip" wrap="square" lIns="27432" tIns="18288" rIns="0" bIns="0"/>
          <a:p>
            <a:pPr algn="l">
              <a:defRPr/>
            </a:pPr>
            <a:r>
              <a:rPr lang="en-US" cap="none" sz="700" b="1" i="0" u="none" baseline="0">
                <a:solidFill>
                  <a:srgbClr val="000000"/>
                </a:solidFill>
              </a:rPr>
              <a:t>You are here</a:t>
            </a:r>
          </a:p>
        </xdr:txBody>
      </xdr:sp>
    </xdr:grpSp>
    <xdr:clientData/>
  </xdr:twoCellAnchor>
  <xdr:twoCellAnchor>
    <xdr:from>
      <xdr:col>0</xdr:col>
      <xdr:colOff>600075</xdr:colOff>
      <xdr:row>5</xdr:row>
      <xdr:rowOff>66675</xdr:rowOff>
    </xdr:from>
    <xdr:to>
      <xdr:col>1</xdr:col>
      <xdr:colOff>1038225</xdr:colOff>
      <xdr:row>6</xdr:row>
      <xdr:rowOff>190500</xdr:rowOff>
    </xdr:to>
    <xdr:grpSp>
      <xdr:nvGrpSpPr>
        <xdr:cNvPr id="19" name="Group 730"/>
        <xdr:cNvGrpSpPr>
          <a:grpSpLocks/>
        </xdr:cNvGrpSpPr>
      </xdr:nvGrpSpPr>
      <xdr:grpSpPr>
        <a:xfrm>
          <a:off x="600075" y="1790700"/>
          <a:ext cx="1047750" cy="333375"/>
          <a:chOff x="48" y="194"/>
          <a:chExt cx="110" cy="36"/>
        </a:xfrm>
        <a:solidFill>
          <a:srgbClr val="FFFFFF"/>
        </a:solidFill>
      </xdr:grpSpPr>
      <xdr:sp>
        <xdr:nvSpPr>
          <xdr:cNvPr id="20" name="Rounded Rectangle 17">
            <a:hlinkClick r:id="rId8"/>
          </xdr:cNvPr>
          <xdr:cNvSpPr>
            <a:spLocks/>
          </xdr:cNvSpPr>
        </xdr:nvSpPr>
        <xdr:spPr>
          <a:xfrm>
            <a:off x="48" y="194"/>
            <a:ext cx="108" cy="36"/>
          </a:xfrm>
          <a:prstGeom prst="roundRect">
            <a:avLst/>
          </a:prstGeom>
          <a:solidFill>
            <a:srgbClr val="00FFFF"/>
          </a:solidFill>
          <a:ln w="25400" cmpd="sng">
            <a:noFill/>
          </a:ln>
        </xdr:spPr>
        <xdr:txBody>
          <a:bodyPr vertOverflow="clip" wrap="square"/>
          <a:p>
            <a:pPr algn="l">
              <a:defRPr/>
            </a:pPr>
            <a:r>
              <a:rPr lang="en-US" cap="none" u="none" baseline="0">
                <a:latin typeface="Calibri"/>
                <a:ea typeface="Calibri"/>
                <a:cs typeface="Calibri"/>
              </a:rPr>
              <a:t/>
            </a:r>
          </a:p>
        </xdr:txBody>
      </xdr:sp>
      <xdr:sp>
        <xdr:nvSpPr>
          <xdr:cNvPr id="21" name="TextBox 21">
            <a:hlinkClick r:id="rId9"/>
          </xdr:cNvPr>
          <xdr:cNvSpPr txBox="1">
            <a:spLocks noChangeArrowheads="1"/>
          </xdr:cNvSpPr>
        </xdr:nvSpPr>
        <xdr:spPr>
          <a:xfrm>
            <a:off x="50" y="200"/>
            <a:ext cx="108" cy="27"/>
          </a:xfrm>
          <a:prstGeom prst="rect">
            <a:avLst/>
          </a:prstGeom>
          <a:solidFill>
            <a:srgbClr val="00FFFF"/>
          </a:solidFill>
          <a:ln w="9525" cmpd="sng">
            <a:noFill/>
          </a:ln>
        </xdr:spPr>
        <xdr:txBody>
          <a:bodyPr vertOverflow="clip" wrap="square" lIns="27432" tIns="22860" rIns="27432" bIns="0"/>
          <a:p>
            <a:pPr algn="ctr">
              <a:defRPr/>
            </a:pPr>
            <a:r>
              <a:rPr lang="en-US" cap="none" sz="1100" b="1" i="0" u="none" baseline="0">
                <a:solidFill>
                  <a:srgbClr val="000000"/>
                </a:solidFill>
              </a:rPr>
              <a:t>Input-Output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pa.gov/ttn/chief/ap42/ch01/final/c01s04.pdf" TargetMode="External" /><Relationship Id="rId2" Type="http://schemas.openxmlformats.org/officeDocument/2006/relationships/hyperlink" Target="http://www.npi.gov.au/handbooks/approved_handbooks/pubs/ffurniture.pdf" TargetMode="External" /><Relationship Id="rId3" Type="http://schemas.openxmlformats.org/officeDocument/2006/relationships/hyperlink" Target="http://www.aqmd.gov/CEQA/handbook/PM2_5/finalmeth.doc" TargetMode="External" /><Relationship Id="rId4" Type="http://schemas.openxmlformats.org/officeDocument/2006/relationships/hyperlink" Target="http://www.toronto.ca/legdocs/municode/1184_423.pdf" TargetMode="External" /><Relationship Id="rId5" Type="http://schemas.openxmlformats.org/officeDocument/2006/relationships/drawing" Target="../drawings/drawing5.xm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G26"/>
  <sheetViews>
    <sheetView showGridLines="0" tabSelected="1" zoomScalePageLayoutView="0" workbookViewId="0" topLeftCell="A1">
      <selection activeCell="A1" sqref="A1"/>
    </sheetView>
  </sheetViews>
  <sheetFormatPr defaultColWidth="9.140625" defaultRowHeight="15"/>
  <cols>
    <col min="1" max="1" width="10.57421875" style="242" customWidth="1"/>
    <col min="2" max="2" width="15.8515625" style="242" customWidth="1"/>
    <col min="3" max="3" width="19.00390625" style="1" customWidth="1"/>
    <col min="4" max="4" width="84.7109375" style="1" customWidth="1"/>
    <col min="5" max="16384" width="9.140625" style="1" customWidth="1"/>
  </cols>
  <sheetData>
    <row r="1" spans="3:7" ht="48" customHeight="1">
      <c r="C1" s="68"/>
      <c r="D1" s="69"/>
      <c r="E1" s="67"/>
      <c r="F1" s="67"/>
      <c r="G1" s="67"/>
    </row>
    <row r="2" spans="1:7" ht="21" customHeight="1" thickBot="1">
      <c r="A2" s="3"/>
      <c r="B2" s="3"/>
      <c r="C2" s="374" t="s">
        <v>320</v>
      </c>
      <c r="D2" s="374"/>
      <c r="E2" s="67"/>
      <c r="F2" s="67"/>
      <c r="G2" s="67"/>
    </row>
    <row r="3" spans="1:7" ht="21" customHeight="1" thickBot="1">
      <c r="A3" s="3"/>
      <c r="B3" s="3"/>
      <c r="C3" s="372" t="s">
        <v>266</v>
      </c>
      <c r="D3" s="373"/>
      <c r="E3" s="67"/>
      <c r="F3" s="67"/>
      <c r="G3" s="67"/>
    </row>
    <row r="4" spans="3:7" ht="22.5" customHeight="1">
      <c r="C4" s="195" t="s">
        <v>312</v>
      </c>
      <c r="D4" s="70"/>
      <c r="E4" s="67"/>
      <c r="F4" s="67"/>
      <c r="G4" s="67"/>
    </row>
    <row r="5" spans="1:7" ht="13.5" customHeight="1" thickBot="1">
      <c r="A5" s="243"/>
      <c r="B5" s="243"/>
      <c r="C5" s="70"/>
      <c r="D5" s="70"/>
      <c r="E5" s="67"/>
      <c r="F5" s="67"/>
      <c r="G5" s="67"/>
    </row>
    <row r="6" spans="1:7" ht="49.5" customHeight="1" thickBot="1">
      <c r="A6" s="243"/>
      <c r="B6" s="243"/>
      <c r="C6" s="375" t="s">
        <v>313</v>
      </c>
      <c r="D6" s="376"/>
      <c r="E6" s="67"/>
      <c r="F6" s="67"/>
      <c r="G6" s="67"/>
    </row>
    <row r="7" spans="1:4" s="2" customFormat="1" ht="16.5" thickBot="1">
      <c r="A7" s="242"/>
      <c r="B7" s="242"/>
      <c r="C7" s="218"/>
      <c r="D7" s="218"/>
    </row>
    <row r="8" spans="1:4" s="2" customFormat="1" ht="19.5" customHeight="1">
      <c r="A8" s="242"/>
      <c r="B8" s="242"/>
      <c r="C8" s="370" t="s">
        <v>248</v>
      </c>
      <c r="D8" s="232" t="s">
        <v>253</v>
      </c>
    </row>
    <row r="9" spans="1:4" s="2" customFormat="1" ht="18.75" customHeight="1">
      <c r="A9" s="242"/>
      <c r="B9" s="242"/>
      <c r="C9" s="371"/>
      <c r="D9" s="233" t="s">
        <v>254</v>
      </c>
    </row>
    <row r="10" spans="1:4" s="2" customFormat="1" ht="18" customHeight="1" thickBot="1">
      <c r="A10" s="242"/>
      <c r="B10" s="242"/>
      <c r="C10" s="219"/>
      <c r="D10" s="245" t="s">
        <v>260</v>
      </c>
    </row>
    <row r="11" spans="1:4" s="2" customFormat="1" ht="18" customHeight="1">
      <c r="A11" s="242"/>
      <c r="B11" s="242"/>
      <c r="C11" s="370" t="s">
        <v>319</v>
      </c>
      <c r="D11" s="220" t="s">
        <v>291</v>
      </c>
    </row>
    <row r="12" spans="1:4" s="2" customFormat="1" ht="35.25" customHeight="1">
      <c r="A12" s="242"/>
      <c r="B12" s="242"/>
      <c r="C12" s="371"/>
      <c r="D12" s="220" t="s">
        <v>292</v>
      </c>
    </row>
    <row r="13" spans="1:4" s="2" customFormat="1" ht="18" customHeight="1">
      <c r="A13" s="242"/>
      <c r="B13" s="242"/>
      <c r="C13" s="219"/>
      <c r="D13" s="220" t="s">
        <v>293</v>
      </c>
    </row>
    <row r="14" spans="1:4" s="2" customFormat="1" ht="18" customHeight="1">
      <c r="A14" s="242"/>
      <c r="B14" s="242"/>
      <c r="C14" s="219"/>
      <c r="D14" s="220" t="s">
        <v>294</v>
      </c>
    </row>
    <row r="15" spans="1:4" s="2" customFormat="1" ht="18" customHeight="1">
      <c r="A15" s="242"/>
      <c r="B15" s="242"/>
      <c r="C15" s="219"/>
      <c r="D15" s="220" t="s">
        <v>295</v>
      </c>
    </row>
    <row r="16" spans="1:4" s="2" customFormat="1" ht="18" customHeight="1">
      <c r="A16" s="242"/>
      <c r="B16" s="242"/>
      <c r="C16" s="219"/>
      <c r="D16" s="250" t="s">
        <v>262</v>
      </c>
    </row>
    <row r="17" spans="1:4" s="2" customFormat="1" ht="31.5" customHeight="1" thickBot="1">
      <c r="A17" s="242"/>
      <c r="B17" s="242"/>
      <c r="C17" s="219"/>
      <c r="D17" s="220" t="s">
        <v>290</v>
      </c>
    </row>
    <row r="18" spans="1:4" s="2" customFormat="1" ht="35.25" customHeight="1" thickBot="1">
      <c r="A18" s="242"/>
      <c r="B18" s="242"/>
      <c r="C18" s="246" t="s">
        <v>249</v>
      </c>
      <c r="D18" s="281" t="s">
        <v>272</v>
      </c>
    </row>
    <row r="19" spans="1:4" s="221" customFormat="1" ht="47.25" thickBot="1">
      <c r="A19" s="242"/>
      <c r="B19" s="242"/>
      <c r="C19" s="280" t="s">
        <v>250</v>
      </c>
      <c r="D19" s="279" t="s">
        <v>273</v>
      </c>
    </row>
    <row r="20" spans="1:4" s="221" customFormat="1" ht="49.5" customHeight="1" thickBot="1">
      <c r="A20" s="242"/>
      <c r="B20" s="242"/>
      <c r="C20" s="247" t="s">
        <v>296</v>
      </c>
      <c r="D20" s="248" t="s">
        <v>297</v>
      </c>
    </row>
    <row r="21" spans="1:4" s="2" customFormat="1" ht="46.5" customHeight="1">
      <c r="A21" s="242"/>
      <c r="B21" s="242"/>
      <c r="C21" s="370" t="s">
        <v>251</v>
      </c>
      <c r="D21" s="330" t="s">
        <v>298</v>
      </c>
    </row>
    <row r="22" spans="1:4" s="2" customFormat="1" ht="15">
      <c r="A22" s="242"/>
      <c r="B22" s="242"/>
      <c r="C22" s="371"/>
      <c r="D22" s="223" t="s">
        <v>299</v>
      </c>
    </row>
    <row r="23" spans="1:4" s="2" customFormat="1" ht="15">
      <c r="A23" s="242"/>
      <c r="B23" s="242"/>
      <c r="C23" s="222"/>
      <c r="D23" s="250" t="s">
        <v>262</v>
      </c>
    </row>
    <row r="24" spans="1:4" s="2" customFormat="1" ht="30.75">
      <c r="A24" s="242"/>
      <c r="B24" s="242"/>
      <c r="C24" s="222"/>
      <c r="D24" s="331" t="s">
        <v>263</v>
      </c>
    </row>
    <row r="25" spans="1:4" s="2" customFormat="1" ht="15">
      <c r="A25" s="242"/>
      <c r="B25" s="242"/>
      <c r="C25" s="222"/>
      <c r="D25" s="223" t="s">
        <v>252</v>
      </c>
    </row>
    <row r="26" spans="1:4" s="2" customFormat="1" ht="16.5" thickBot="1">
      <c r="A26" s="242"/>
      <c r="B26" s="242"/>
      <c r="C26" s="224"/>
      <c r="D26" s="249" t="s">
        <v>261</v>
      </c>
    </row>
    <row r="28" ht="15"/>
    <row r="29" ht="15"/>
  </sheetData>
  <sheetProtection sheet="1"/>
  <mergeCells count="6">
    <mergeCell ref="C11:C12"/>
    <mergeCell ref="C3:D3"/>
    <mergeCell ref="C2:D2"/>
    <mergeCell ref="C8:C9"/>
    <mergeCell ref="C6:D6"/>
    <mergeCell ref="C21:C22"/>
  </mergeCells>
  <hyperlinks>
    <hyperlink ref="D19"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 right="0.7" top="0.75" bottom="0.75" header="0.3" footer="0.3"/>
  <pageSetup fitToHeight="1" fitToWidth="1" horizontalDpi="600" verticalDpi="600" orientation="portrait" scale="75" r:id="rId3"/>
  <drawing r:id="rId2"/>
</worksheet>
</file>

<file path=xl/worksheets/sheet2.xml><?xml version="1.0" encoding="utf-8"?>
<worksheet xmlns="http://schemas.openxmlformats.org/spreadsheetml/2006/main" xmlns:r="http://schemas.openxmlformats.org/officeDocument/2006/relationships">
  <sheetPr>
    <tabColor indexed="15"/>
  </sheetPr>
  <dimension ref="A1:N87"/>
  <sheetViews>
    <sheetView showGridLines="0" zoomScalePageLayoutView="0" workbookViewId="0" topLeftCell="A1">
      <selection activeCell="A1" sqref="A1"/>
    </sheetView>
  </sheetViews>
  <sheetFormatPr defaultColWidth="9.140625" defaultRowHeight="15"/>
  <cols>
    <col min="1" max="1" width="10.7109375" style="242" customWidth="1"/>
    <col min="2" max="2" width="16.57421875" style="242" customWidth="1"/>
    <col min="3" max="3" width="4.421875" style="96" customWidth="1"/>
    <col min="4" max="4" width="41.8515625" style="95" customWidth="1"/>
    <col min="5" max="5" width="29.28125" style="96" customWidth="1"/>
    <col min="6" max="6" width="15.8515625" style="96" customWidth="1"/>
    <col min="7" max="7" width="13.421875" style="96" customWidth="1"/>
    <col min="8" max="8" width="11.28125" style="96" customWidth="1"/>
    <col min="9" max="9" width="5.140625" style="96" customWidth="1"/>
    <col min="10" max="10" width="6.57421875" style="96" customWidth="1"/>
    <col min="11" max="11" width="17.140625" style="96" customWidth="1"/>
    <col min="12" max="12" width="5.28125" style="96" customWidth="1"/>
    <col min="13" max="13" width="11.57421875" style="96" customWidth="1"/>
    <col min="14" max="14" width="11.7109375" style="95" customWidth="1"/>
    <col min="15" max="15" width="11.7109375" style="96" customWidth="1"/>
    <col min="16" max="16384" width="9.140625" style="96" customWidth="1"/>
  </cols>
  <sheetData>
    <row r="1" ht="45.75" customHeight="1">
      <c r="C1" s="12"/>
    </row>
    <row r="2" spans="1:3" ht="21" customHeight="1">
      <c r="A2" s="3"/>
      <c r="B2" s="3"/>
      <c r="C2" s="26" t="s">
        <v>306</v>
      </c>
    </row>
    <row r="3" spans="1:14" s="336" customFormat="1" ht="17.25" customHeight="1">
      <c r="A3" s="337"/>
      <c r="B3" s="337"/>
      <c r="C3" s="336" t="str">
        <f>Instructions!C4</f>
        <v>Version 3.1, Last Updated: June 7, 2013  SI &amp; ZI</v>
      </c>
      <c r="D3" s="335"/>
      <c r="N3" s="335"/>
    </row>
    <row r="4" spans="1:2" ht="9" customHeight="1">
      <c r="A4" s="244"/>
      <c r="B4" s="244"/>
    </row>
    <row r="5" spans="1:7" ht="36" customHeight="1">
      <c r="A5" s="243"/>
      <c r="B5" s="243"/>
      <c r="C5" s="394" t="s">
        <v>274</v>
      </c>
      <c r="D5" s="395"/>
      <c r="E5" s="395"/>
      <c r="F5" s="395"/>
      <c r="G5" s="396"/>
    </row>
    <row r="6" spans="1:7" ht="30.75" customHeight="1">
      <c r="A6" s="243"/>
      <c r="B6" s="243"/>
      <c r="C6" s="397" t="s">
        <v>314</v>
      </c>
      <c r="D6" s="398"/>
      <c r="E6" s="398"/>
      <c r="F6" s="398"/>
      <c r="G6" s="399"/>
    </row>
    <row r="7" spans="1:7" ht="46.5" customHeight="1">
      <c r="A7" s="243"/>
      <c r="B7" s="243"/>
      <c r="C7" s="400" t="s">
        <v>315</v>
      </c>
      <c r="D7" s="401"/>
      <c r="E7" s="401"/>
      <c r="F7" s="401"/>
      <c r="G7" s="402"/>
    </row>
    <row r="8" spans="1:7" ht="15.75">
      <c r="A8" s="243"/>
      <c r="B8" s="243"/>
      <c r="C8" s="403" t="s">
        <v>316</v>
      </c>
      <c r="D8" s="404"/>
      <c r="E8" s="404"/>
      <c r="F8" s="404"/>
      <c r="G8" s="405"/>
    </row>
    <row r="9" spans="1:2" ht="15">
      <c r="A9" s="243"/>
      <c r="B9" s="243"/>
    </row>
    <row r="10" ht="16.5" thickBot="1"/>
    <row r="11" spans="3:9" ht="21" thickBot="1">
      <c r="C11" s="97"/>
      <c r="D11" s="320" t="s">
        <v>148</v>
      </c>
      <c r="E11" s="98"/>
      <c r="F11" s="98"/>
      <c r="G11" s="98"/>
      <c r="H11" s="99"/>
      <c r="I11" s="100"/>
    </row>
    <row r="12" spans="3:14" ht="78.75">
      <c r="C12" s="101"/>
      <c r="D12" s="338" t="s">
        <v>112</v>
      </c>
      <c r="E12" s="339" t="s">
        <v>151</v>
      </c>
      <c r="F12" s="340" t="s">
        <v>179</v>
      </c>
      <c r="G12" s="341" t="s">
        <v>239</v>
      </c>
      <c r="H12" s="240"/>
      <c r="I12" s="100"/>
      <c r="J12" s="383" t="s">
        <v>301</v>
      </c>
      <c r="K12" s="384"/>
      <c r="L12" s="384"/>
      <c r="M12" s="384"/>
      <c r="N12" s="385"/>
    </row>
    <row r="13" spans="3:14" ht="19.5" customHeight="1">
      <c r="C13" s="101"/>
      <c r="D13" s="271"/>
      <c r="E13" s="272" t="s">
        <v>121</v>
      </c>
      <c r="F13" s="273"/>
      <c r="G13" s="273"/>
      <c r="H13" s="240"/>
      <c r="I13" s="100"/>
      <c r="J13" s="344">
        <v>1</v>
      </c>
      <c r="K13" s="351" t="s">
        <v>238</v>
      </c>
      <c r="L13" s="345" t="s">
        <v>1</v>
      </c>
      <c r="M13" s="353">
        <f>J13*3.785411784</f>
        <v>3.785411784</v>
      </c>
      <c r="N13" s="346" t="s">
        <v>163</v>
      </c>
    </row>
    <row r="14" spans="3:14" ht="19.5" customHeight="1">
      <c r="C14" s="101"/>
      <c r="D14" s="271"/>
      <c r="E14" s="272"/>
      <c r="F14" s="273"/>
      <c r="G14" s="273"/>
      <c r="H14" s="240"/>
      <c r="I14" s="100"/>
      <c r="J14" s="344">
        <v>1</v>
      </c>
      <c r="K14" s="351" t="s">
        <v>304</v>
      </c>
      <c r="L14" s="347" t="s">
        <v>1</v>
      </c>
      <c r="M14" s="353">
        <f>J14*0.028317</f>
        <v>0.028317</v>
      </c>
      <c r="N14" s="346" t="s">
        <v>302</v>
      </c>
    </row>
    <row r="15" spans="3:14" ht="19.5" customHeight="1">
      <c r="C15" s="101"/>
      <c r="D15" s="271"/>
      <c r="E15" s="272"/>
      <c r="F15" s="273"/>
      <c r="G15" s="273"/>
      <c r="H15" s="240"/>
      <c r="I15" s="100"/>
      <c r="J15" s="348"/>
      <c r="K15" s="352"/>
      <c r="L15" s="349"/>
      <c r="M15" s="354"/>
      <c r="N15" s="350"/>
    </row>
    <row r="16" spans="3:14" ht="19.5" customHeight="1">
      <c r="C16" s="101"/>
      <c r="D16" s="271"/>
      <c r="E16" s="272"/>
      <c r="F16" s="273"/>
      <c r="G16" s="273"/>
      <c r="H16" s="240"/>
      <c r="I16" s="100"/>
      <c r="J16" s="344">
        <v>1</v>
      </c>
      <c r="K16" s="351" t="s">
        <v>305</v>
      </c>
      <c r="L16" s="347" t="s">
        <v>1</v>
      </c>
      <c r="M16" s="353">
        <f>J16*0.09290304</f>
        <v>0.09290304</v>
      </c>
      <c r="N16" s="346" t="s">
        <v>303</v>
      </c>
    </row>
    <row r="17" spans="3:9" ht="19.5" customHeight="1">
      <c r="C17" s="101"/>
      <c r="D17" s="271"/>
      <c r="E17" s="272"/>
      <c r="F17" s="273"/>
      <c r="G17" s="273"/>
      <c r="H17" s="240"/>
      <c r="I17" s="100"/>
    </row>
    <row r="18" spans="3:9" ht="19.5" customHeight="1">
      <c r="C18" s="101"/>
      <c r="D18" s="271"/>
      <c r="E18" s="272"/>
      <c r="F18" s="273"/>
      <c r="G18" s="273"/>
      <c r="H18" s="240"/>
      <c r="I18" s="100"/>
    </row>
    <row r="19" spans="3:9" ht="19.5" customHeight="1">
      <c r="C19" s="101"/>
      <c r="D19" s="271"/>
      <c r="E19" s="272"/>
      <c r="F19" s="273"/>
      <c r="G19" s="273"/>
      <c r="H19" s="240"/>
      <c r="I19" s="100"/>
    </row>
    <row r="20" spans="3:9" ht="19.5" customHeight="1">
      <c r="C20" s="101"/>
      <c r="D20" s="271"/>
      <c r="E20" s="272"/>
      <c r="F20" s="273"/>
      <c r="G20" s="273"/>
      <c r="H20" s="240"/>
      <c r="I20" s="100"/>
    </row>
    <row r="21" spans="3:9" ht="19.5" customHeight="1">
      <c r="C21" s="101"/>
      <c r="D21" s="271"/>
      <c r="E21" s="272"/>
      <c r="F21" s="273"/>
      <c r="G21" s="273"/>
      <c r="H21" s="240"/>
      <c r="I21" s="100"/>
    </row>
    <row r="22" spans="3:9" ht="19.5" customHeight="1">
      <c r="C22" s="101"/>
      <c r="D22" s="271"/>
      <c r="E22" s="272"/>
      <c r="F22" s="273"/>
      <c r="G22" s="273"/>
      <c r="H22" s="240"/>
      <c r="I22" s="100"/>
    </row>
    <row r="23" spans="3:9" ht="19.5" customHeight="1" thickBot="1">
      <c r="C23" s="101"/>
      <c r="D23" s="103" t="s">
        <v>155</v>
      </c>
      <c r="E23" s="104" t="s">
        <v>122</v>
      </c>
      <c r="F23" s="104">
        <v>70</v>
      </c>
      <c r="G23" s="105">
        <v>40</v>
      </c>
      <c r="H23" s="240"/>
      <c r="I23" s="100"/>
    </row>
    <row r="24" spans="3:9" ht="15.75" thickBot="1">
      <c r="C24" s="101"/>
      <c r="D24" s="106"/>
      <c r="E24" s="102"/>
      <c r="F24" s="102"/>
      <c r="G24" s="102"/>
      <c r="H24" s="240"/>
      <c r="I24" s="100"/>
    </row>
    <row r="25" spans="1:14" s="109" customFormat="1" ht="33">
      <c r="A25" s="242"/>
      <c r="B25" s="242"/>
      <c r="C25" s="107"/>
      <c r="D25" s="342" t="s">
        <v>147</v>
      </c>
      <c r="E25" s="343" t="s">
        <v>156</v>
      </c>
      <c r="F25" s="340" t="s">
        <v>178</v>
      </c>
      <c r="G25" s="341" t="s">
        <v>180</v>
      </c>
      <c r="H25" s="241"/>
      <c r="I25" s="108"/>
      <c r="N25" s="329"/>
    </row>
    <row r="26" spans="3:9" ht="19.5" customHeight="1">
      <c r="C26" s="101"/>
      <c r="D26" s="271" t="s">
        <v>150</v>
      </c>
      <c r="E26" s="272"/>
      <c r="F26" s="273"/>
      <c r="G26" s="273"/>
      <c r="H26" s="240"/>
      <c r="I26" s="100"/>
    </row>
    <row r="27" spans="3:9" ht="19.5" customHeight="1">
      <c r="C27" s="101"/>
      <c r="D27" s="274"/>
      <c r="E27" s="275"/>
      <c r="F27" s="273"/>
      <c r="G27" s="273"/>
      <c r="H27" s="240"/>
      <c r="I27" s="100"/>
    </row>
    <row r="28" spans="3:9" ht="19.5" customHeight="1">
      <c r="C28" s="101"/>
      <c r="D28" s="274"/>
      <c r="E28" s="275"/>
      <c r="F28" s="273"/>
      <c r="G28" s="273"/>
      <c r="H28" s="240"/>
      <c r="I28" s="100"/>
    </row>
    <row r="29" spans="3:9" ht="19.5" customHeight="1">
      <c r="C29" s="101"/>
      <c r="D29" s="274"/>
      <c r="E29" s="275"/>
      <c r="F29" s="273"/>
      <c r="G29" s="273"/>
      <c r="H29" s="240"/>
      <c r="I29" s="100"/>
    </row>
    <row r="30" spans="3:9" ht="19.5" customHeight="1">
      <c r="C30" s="101"/>
      <c r="D30" s="274"/>
      <c r="E30" s="275"/>
      <c r="F30" s="273"/>
      <c r="G30" s="273"/>
      <c r="H30" s="240"/>
      <c r="I30" s="100"/>
    </row>
    <row r="31" spans="3:9" ht="19.5" customHeight="1">
      <c r="C31" s="101"/>
      <c r="D31" s="274"/>
      <c r="E31" s="275"/>
      <c r="F31" s="273"/>
      <c r="G31" s="273"/>
      <c r="H31" s="240"/>
      <c r="I31" s="100"/>
    </row>
    <row r="32" spans="3:9" ht="19.5" customHeight="1">
      <c r="C32" s="101"/>
      <c r="D32" s="274"/>
      <c r="E32" s="275"/>
      <c r="F32" s="273"/>
      <c r="G32" s="273"/>
      <c r="H32" s="240"/>
      <c r="I32" s="100"/>
    </row>
    <row r="33" spans="3:9" ht="19.5" customHeight="1">
      <c r="C33" s="101"/>
      <c r="D33" s="274"/>
      <c r="E33" s="275"/>
      <c r="F33" s="273"/>
      <c r="G33" s="273"/>
      <c r="H33" s="240"/>
      <c r="I33" s="100"/>
    </row>
    <row r="34" spans="3:9" ht="19.5" customHeight="1">
      <c r="C34" s="101"/>
      <c r="D34" s="274"/>
      <c r="E34" s="275"/>
      <c r="F34" s="273"/>
      <c r="G34" s="273"/>
      <c r="H34" s="240"/>
      <c r="I34" s="100"/>
    </row>
    <row r="35" spans="3:9" ht="19.5" customHeight="1">
      <c r="C35" s="101"/>
      <c r="D35" s="274"/>
      <c r="E35" s="275"/>
      <c r="F35" s="273"/>
      <c r="G35" s="273"/>
      <c r="H35" s="240"/>
      <c r="I35" s="100"/>
    </row>
    <row r="36" spans="3:9" ht="19.5" customHeight="1" thickBot="1">
      <c r="C36" s="101"/>
      <c r="D36" s="103" t="s">
        <v>181</v>
      </c>
      <c r="E36" s="104" t="s">
        <v>157</v>
      </c>
      <c r="F36" s="104">
        <v>900</v>
      </c>
      <c r="G36" s="110">
        <v>1000</v>
      </c>
      <c r="H36" s="240"/>
      <c r="I36" s="100"/>
    </row>
    <row r="37" spans="3:9" ht="19.5" customHeight="1" thickBot="1">
      <c r="C37" s="101"/>
      <c r="D37" s="111"/>
      <c r="E37" s="112"/>
      <c r="F37" s="112"/>
      <c r="G37" s="102"/>
      <c r="H37" s="240"/>
      <c r="I37" s="100"/>
    </row>
    <row r="38" spans="3:9" ht="19.5" customHeight="1">
      <c r="C38" s="101"/>
      <c r="D38" s="184" t="s">
        <v>207</v>
      </c>
      <c r="E38" s="179"/>
      <c r="F38" s="180"/>
      <c r="G38" s="102"/>
      <c r="H38" s="240"/>
      <c r="I38" s="100"/>
    </row>
    <row r="39" spans="3:9" ht="12" customHeight="1">
      <c r="C39" s="101"/>
      <c r="D39" s="392"/>
      <c r="E39" s="393"/>
      <c r="F39" s="393"/>
      <c r="G39" s="102"/>
      <c r="H39" s="240"/>
      <c r="I39" s="100"/>
    </row>
    <row r="40" spans="3:9" ht="19.5" customHeight="1">
      <c r="C40" s="101"/>
      <c r="D40" s="236" t="s">
        <v>215</v>
      </c>
      <c r="E40" s="234"/>
      <c r="F40" s="235"/>
      <c r="G40" s="102"/>
      <c r="H40" s="240"/>
      <c r="I40" s="100"/>
    </row>
    <row r="41" spans="3:9" ht="12.75" customHeight="1">
      <c r="C41" s="101"/>
      <c r="D41" s="237"/>
      <c r="E41" s="238"/>
      <c r="F41" s="239"/>
      <c r="G41" s="102"/>
      <c r="H41" s="240"/>
      <c r="I41" s="100"/>
    </row>
    <row r="42" spans="3:9" ht="20.25" customHeight="1">
      <c r="C42" s="101"/>
      <c r="D42" s="386" t="s">
        <v>256</v>
      </c>
      <c r="E42" s="387"/>
      <c r="F42" s="388"/>
      <c r="G42" s="102"/>
      <c r="H42" s="240"/>
      <c r="I42" s="100"/>
    </row>
    <row r="43" spans="3:9" ht="24" customHeight="1">
      <c r="C43" s="101"/>
      <c r="D43" s="377" t="s">
        <v>255</v>
      </c>
      <c r="E43" s="378"/>
      <c r="F43" s="379"/>
      <c r="G43" s="102"/>
      <c r="H43" s="240"/>
      <c r="I43" s="100"/>
    </row>
    <row r="44" spans="3:9" ht="18">
      <c r="C44" s="101"/>
      <c r="D44" s="185" t="s">
        <v>208</v>
      </c>
      <c r="E44" s="269"/>
      <c r="F44" s="182" t="s">
        <v>209</v>
      </c>
      <c r="G44" s="102"/>
      <c r="H44" s="240"/>
      <c r="I44" s="100"/>
    </row>
    <row r="45" spans="3:9" ht="19.5" customHeight="1">
      <c r="C45" s="101"/>
      <c r="D45" s="389" t="s">
        <v>191</v>
      </c>
      <c r="E45" s="390"/>
      <c r="F45" s="391"/>
      <c r="G45" s="102"/>
      <c r="H45" s="240"/>
      <c r="I45" s="100"/>
    </row>
    <row r="46" spans="3:9" ht="19.5" customHeight="1">
      <c r="C46" s="101"/>
      <c r="D46" s="377" t="s">
        <v>257</v>
      </c>
      <c r="E46" s="378"/>
      <c r="F46" s="379"/>
      <c r="G46" s="102"/>
      <c r="H46" s="240"/>
      <c r="I46" s="100"/>
    </row>
    <row r="47" spans="3:9" ht="45.75" customHeight="1">
      <c r="C47" s="101"/>
      <c r="D47" s="183" t="s">
        <v>210</v>
      </c>
      <c r="E47" s="269"/>
      <c r="F47" s="182" t="s">
        <v>189</v>
      </c>
      <c r="G47" s="102"/>
      <c r="H47" s="240"/>
      <c r="I47" s="100"/>
    </row>
    <row r="48" spans="3:9" ht="19.5" customHeight="1">
      <c r="C48" s="101"/>
      <c r="D48" s="181" t="s">
        <v>211</v>
      </c>
      <c r="E48" s="270"/>
      <c r="F48" s="182" t="s">
        <v>212</v>
      </c>
      <c r="G48" s="102"/>
      <c r="H48" s="240"/>
      <c r="I48" s="100"/>
    </row>
    <row r="49" spans="3:9" ht="19.5" customHeight="1">
      <c r="C49" s="101"/>
      <c r="D49" s="181"/>
      <c r="E49" s="270"/>
      <c r="F49" s="182" t="s">
        <v>213</v>
      </c>
      <c r="G49" s="102"/>
      <c r="H49" s="240"/>
      <c r="I49" s="100"/>
    </row>
    <row r="50" spans="3:9" ht="19.5" customHeight="1">
      <c r="C50" s="101"/>
      <c r="D50" s="181"/>
      <c r="E50" s="270"/>
      <c r="F50" s="182" t="s">
        <v>214</v>
      </c>
      <c r="G50" s="102"/>
      <c r="H50" s="240"/>
      <c r="I50" s="100"/>
    </row>
    <row r="51" spans="3:9" ht="19.5" customHeight="1" thickBot="1">
      <c r="C51" s="113"/>
      <c r="D51" s="191"/>
      <c r="E51" s="192"/>
      <c r="F51" s="192"/>
      <c r="G51" s="114"/>
      <c r="H51" s="115"/>
      <c r="I51" s="100"/>
    </row>
    <row r="52" ht="15.75" thickBot="1"/>
    <row r="53" spans="3:9" ht="40.5" customHeight="1" thickBot="1">
      <c r="C53" s="71"/>
      <c r="D53" s="72" t="s">
        <v>311</v>
      </c>
      <c r="E53" s="72"/>
      <c r="F53" s="73"/>
      <c r="G53" s="73"/>
      <c r="H53" s="73"/>
      <c r="I53" s="74"/>
    </row>
    <row r="54" spans="3:9" ht="18" thickBot="1">
      <c r="C54" s="75"/>
      <c r="D54" s="293"/>
      <c r="E54" s="380" t="s">
        <v>289</v>
      </c>
      <c r="F54" s="381"/>
      <c r="G54" s="381"/>
      <c r="H54" s="382"/>
      <c r="I54" s="76"/>
    </row>
    <row r="55" spans="3:9" ht="32.25" customHeight="1" thickBot="1">
      <c r="C55" s="75"/>
      <c r="D55" s="332" t="s">
        <v>259</v>
      </c>
      <c r="E55" s="333" t="s">
        <v>275</v>
      </c>
      <c r="F55" s="334" t="s">
        <v>276</v>
      </c>
      <c r="G55" s="333" t="s">
        <v>277</v>
      </c>
      <c r="H55" s="333" t="s">
        <v>278</v>
      </c>
      <c r="I55" s="76"/>
    </row>
    <row r="56" spans="3:9" ht="15">
      <c r="C56" s="75"/>
      <c r="D56" s="282" t="s">
        <v>25</v>
      </c>
      <c r="E56" s="314">
        <f>'All Substances'!E13</f>
        <v>0</v>
      </c>
      <c r="F56" s="314">
        <f>'All Substances'!F13</f>
        <v>0</v>
      </c>
      <c r="G56" s="314">
        <f>'All Substances'!G13</f>
        <v>0</v>
      </c>
      <c r="H56" s="314">
        <f>'All Substances'!H13</f>
        <v>0</v>
      </c>
      <c r="I56" s="76"/>
    </row>
    <row r="57" spans="3:9" ht="15">
      <c r="C57" s="75"/>
      <c r="D57" s="282" t="s">
        <v>279</v>
      </c>
      <c r="E57" s="314">
        <f>'All Substances'!E15</f>
        <v>0</v>
      </c>
      <c r="F57" s="314">
        <f>'All Substances'!F15</f>
        <v>0</v>
      </c>
      <c r="G57" s="314">
        <f>'All Substances'!G15</f>
        <v>0</v>
      </c>
      <c r="H57" s="314">
        <f>'All Substances'!H15</f>
        <v>0</v>
      </c>
      <c r="I57" s="76"/>
    </row>
    <row r="58" spans="3:9" ht="15">
      <c r="C58" s="75"/>
      <c r="D58" s="282" t="s">
        <v>280</v>
      </c>
      <c r="E58" s="314">
        <f>'All Substances'!E16</f>
        <v>0</v>
      </c>
      <c r="F58" s="314">
        <f>'All Substances'!F16</f>
        <v>0</v>
      </c>
      <c r="G58" s="314">
        <f>'All Substances'!G16</f>
        <v>0</v>
      </c>
      <c r="H58" s="314">
        <f>'All Substances'!H16</f>
        <v>0</v>
      </c>
      <c r="I58" s="76"/>
    </row>
    <row r="59" spans="3:9" ht="15">
      <c r="C59" s="75"/>
      <c r="D59" s="283" t="s">
        <v>47</v>
      </c>
      <c r="E59" s="314">
        <f>'All Substances'!E14</f>
        <v>0</v>
      </c>
      <c r="F59" s="314">
        <f>'All Substances'!F14</f>
        <v>0</v>
      </c>
      <c r="G59" s="314">
        <f>'All Substances'!G14</f>
        <v>0</v>
      </c>
      <c r="H59" s="314">
        <f>'All Substances'!H14</f>
        <v>0</v>
      </c>
      <c r="I59" s="76"/>
    </row>
    <row r="60" spans="3:9" ht="15">
      <c r="C60" s="75"/>
      <c r="D60" s="282" t="s">
        <v>281</v>
      </c>
      <c r="E60" s="314">
        <f>'All Substances'!E12</f>
        <v>0</v>
      </c>
      <c r="F60" s="314">
        <f>'All Substances'!F12</f>
        <v>0</v>
      </c>
      <c r="G60" s="314">
        <f>'All Substances'!G12</f>
        <v>0</v>
      </c>
      <c r="H60" s="314">
        <f>'All Substances'!H12</f>
        <v>0</v>
      </c>
      <c r="I60" s="76"/>
    </row>
    <row r="61" spans="3:9" ht="15">
      <c r="C61" s="75"/>
      <c r="D61" s="282" t="s">
        <v>282</v>
      </c>
      <c r="E61" s="314">
        <f>'All Substances'!E17</f>
        <v>0</v>
      </c>
      <c r="F61" s="314">
        <f>'All Substances'!F17</f>
        <v>0</v>
      </c>
      <c r="G61" s="314">
        <f>'All Substances'!G17</f>
        <v>0</v>
      </c>
      <c r="H61" s="314">
        <f>'All Substances'!H17</f>
        <v>0</v>
      </c>
      <c r="I61" s="76"/>
    </row>
    <row r="62" spans="3:9" ht="15">
      <c r="C62" s="75"/>
      <c r="D62" s="282" t="s">
        <v>283</v>
      </c>
      <c r="E62" s="314">
        <f>'All Substances'!E18</f>
        <v>0</v>
      </c>
      <c r="F62" s="314">
        <f>'All Substances'!F18</f>
        <v>0</v>
      </c>
      <c r="G62" s="314">
        <f>'All Substances'!G18</f>
        <v>0</v>
      </c>
      <c r="H62" s="314">
        <f>'All Substances'!H18</f>
        <v>0</v>
      </c>
      <c r="I62" s="76"/>
    </row>
    <row r="63" spans="3:9" ht="15">
      <c r="C63" s="75"/>
      <c r="D63" s="282" t="s">
        <v>284</v>
      </c>
      <c r="E63" s="314">
        <f>'All Substances'!E19</f>
        <v>0</v>
      </c>
      <c r="F63" s="314">
        <f>'All Substances'!F19</f>
        <v>0</v>
      </c>
      <c r="G63" s="314">
        <f>'All Substances'!G19</f>
        <v>0</v>
      </c>
      <c r="H63" s="314">
        <f>'All Substances'!H19</f>
        <v>0</v>
      </c>
      <c r="I63" s="76"/>
    </row>
    <row r="64" spans="3:9" ht="15">
      <c r="C64" s="75"/>
      <c r="D64" s="284" t="s">
        <v>285</v>
      </c>
      <c r="E64" s="314">
        <f>'All Substances'!E11</f>
        <v>0</v>
      </c>
      <c r="F64" s="314">
        <f>'All Substances'!F11</f>
        <v>0</v>
      </c>
      <c r="G64" s="314">
        <f>'All Substances'!G11</f>
        <v>0</v>
      </c>
      <c r="H64" s="314">
        <f>'All Substances'!H11</f>
        <v>0</v>
      </c>
      <c r="I64" s="76"/>
    </row>
    <row r="65" spans="3:9" ht="15">
      <c r="C65" s="75"/>
      <c r="D65" s="284" t="s">
        <v>106</v>
      </c>
      <c r="E65" s="314">
        <f>'All Substances'!E9</f>
        <v>0</v>
      </c>
      <c r="F65" s="314">
        <f>'All Substances'!F9</f>
        <v>0</v>
      </c>
      <c r="G65" s="314">
        <f>'All Substances'!G9</f>
        <v>0</v>
      </c>
      <c r="H65" s="314">
        <f>'All Substances'!H9</f>
        <v>0</v>
      </c>
      <c r="I65" s="76"/>
    </row>
    <row r="66" spans="3:9" ht="15">
      <c r="C66" s="75"/>
      <c r="D66" s="283" t="s">
        <v>104</v>
      </c>
      <c r="E66" s="314">
        <f>'All Substances'!E20</f>
        <v>0</v>
      </c>
      <c r="F66" s="314">
        <f>'All Substances'!F20</f>
        <v>0</v>
      </c>
      <c r="G66" s="314">
        <f>'All Substances'!G20</f>
        <v>0</v>
      </c>
      <c r="H66" s="314">
        <f>'All Substances'!H20</f>
        <v>0</v>
      </c>
      <c r="I66" s="76"/>
    </row>
    <row r="67" spans="3:9" ht="15.75" thickBot="1">
      <c r="C67" s="75"/>
      <c r="D67" s="285" t="s">
        <v>286</v>
      </c>
      <c r="E67" s="315">
        <f>'All Substances'!E10</f>
        <v>0</v>
      </c>
      <c r="F67" s="315">
        <f>'All Substances'!F10</f>
        <v>0</v>
      </c>
      <c r="G67" s="315">
        <f>'All Substances'!G10</f>
        <v>0</v>
      </c>
      <c r="H67" s="315">
        <f>'All Substances'!H10</f>
        <v>0</v>
      </c>
      <c r="I67" s="76"/>
    </row>
    <row r="68" spans="3:9" ht="15">
      <c r="C68" s="75"/>
      <c r="D68" s="78" t="s">
        <v>177</v>
      </c>
      <c r="E68" s="78"/>
      <c r="F68" s="79"/>
      <c r="G68" s="80"/>
      <c r="H68" s="80"/>
      <c r="I68" s="76"/>
    </row>
    <row r="69" spans="3:9" ht="15">
      <c r="C69" s="75"/>
      <c r="D69" s="206" t="s">
        <v>228</v>
      </c>
      <c r="E69" s="206"/>
      <c r="F69" s="207"/>
      <c r="G69" s="194"/>
      <c r="H69" s="194"/>
      <c r="I69" s="76"/>
    </row>
    <row r="70" spans="3:9" ht="15.75" thickBot="1">
      <c r="C70" s="81"/>
      <c r="D70" s="82"/>
      <c r="E70" s="82"/>
      <c r="F70" s="82"/>
      <c r="G70" s="82"/>
      <c r="H70" s="82"/>
      <c r="I70" s="83"/>
    </row>
    <row r="72" ht="15.75"/>
    <row r="73" ht="15.75"/>
    <row r="74" ht="15.75"/>
    <row r="75" ht="15.75"/>
    <row r="87" spans="6:7" ht="15">
      <c r="F87" s="116"/>
      <c r="G87" s="109"/>
    </row>
  </sheetData>
  <sheetProtection sheet="1"/>
  <mergeCells count="11">
    <mergeCell ref="C5:G5"/>
    <mergeCell ref="C6:G6"/>
    <mergeCell ref="C7:G7"/>
    <mergeCell ref="C8:G8"/>
    <mergeCell ref="D46:F46"/>
    <mergeCell ref="E54:H54"/>
    <mergeCell ref="J12:N12"/>
    <mergeCell ref="D42:F42"/>
    <mergeCell ref="D45:F45"/>
    <mergeCell ref="D39:F39"/>
    <mergeCell ref="D43:F43"/>
  </mergeCells>
  <conditionalFormatting sqref="E56:H67">
    <cfRule type="cellIs" priority="1" dxfId="1" operator="greaterThan" stopIfTrue="1">
      <formula>0.1</formula>
    </cfRule>
  </conditionalFormatting>
  <dataValidations count="5">
    <dataValidation type="decimal" allowBlank="1" showErrorMessage="1" error="The number entered must be between 0 and 24 hours per day" sqref="E48">
      <formula1>0</formula1>
      <formula2>24</formula2>
    </dataValidation>
    <dataValidation type="whole" allowBlank="1" showErrorMessage="1" error="The number enetered must be between 0 and 7 days per week" sqref="E49">
      <formula1>0</formula1>
      <formula2>7</formula2>
    </dataValidation>
    <dataValidation type="whole" allowBlank="1" showErrorMessage="1" error="The number entered must be between 0 and 52 weeks per year" sqref="E50">
      <formula1>0</formula1>
      <formula2>52</formula2>
    </dataValidation>
    <dataValidation type="whole" allowBlank="1" showInputMessage="1" showErrorMessage="1" errorTitle="Warning" error="Hours must be less than 8761" sqref="G26">
      <formula1>0</formula1>
      <formula2>8760</formula2>
    </dataValidation>
    <dataValidation type="whole" operator="lessThan" allowBlank="1" showInputMessage="1" showErrorMessage="1" error="Solvent reclaimed must be less than solvent used" sqref="G13:G22">
      <formula1>F13</formula1>
    </dataValidation>
  </dataValidations>
  <printOptions/>
  <pageMargins left="0.7" right="0.7" top="0.75" bottom="0.75" header="0.3" footer="0.3"/>
  <pageSetup horizontalDpi="600" verticalDpi="600" orientation="landscape" r:id="rId3"/>
  <drawing r:id="rId2"/>
  <legacyDrawing r:id="rId1"/>
</worksheet>
</file>

<file path=xl/worksheets/sheet3.xml><?xml version="1.0" encoding="utf-8"?>
<worksheet xmlns="http://schemas.openxmlformats.org/spreadsheetml/2006/main" xmlns:r="http://schemas.openxmlformats.org/officeDocument/2006/relationships">
  <sheetPr>
    <tabColor indexed="40"/>
  </sheetPr>
  <dimension ref="A1:T64"/>
  <sheetViews>
    <sheetView showGridLines="0" zoomScalePageLayoutView="0" workbookViewId="0" topLeftCell="A1">
      <selection activeCell="A1" sqref="A1"/>
    </sheetView>
  </sheetViews>
  <sheetFormatPr defaultColWidth="9.140625" defaultRowHeight="15"/>
  <cols>
    <col min="1" max="1" width="9.140625" style="242" customWidth="1"/>
    <col min="2" max="2" width="17.140625" style="242" customWidth="1"/>
    <col min="3" max="3" width="41.140625" style="0" customWidth="1"/>
    <col min="4" max="4" width="13.8515625" style="0" bestFit="1" customWidth="1"/>
    <col min="5" max="5" width="15.00390625" style="0" customWidth="1"/>
    <col min="6" max="6" width="16.8515625" style="0" customWidth="1"/>
    <col min="7" max="7" width="13.00390625" style="0" customWidth="1"/>
    <col min="8" max="8" width="12.28125" style="0" customWidth="1"/>
  </cols>
  <sheetData>
    <row r="1" spans="1:3" ht="47.25" customHeight="1">
      <c r="A1" s="225"/>
      <c r="B1" s="225"/>
      <c r="C1" s="12"/>
    </row>
    <row r="2" spans="1:3" ht="21" customHeight="1">
      <c r="A2" s="3"/>
      <c r="B2" s="3"/>
      <c r="C2" s="26" t="s">
        <v>107</v>
      </c>
    </row>
    <row r="3" spans="1:3" s="356" customFormat="1" ht="23.25" customHeight="1">
      <c r="A3" s="337"/>
      <c r="B3" s="337"/>
      <c r="C3" s="356" t="str">
        <f>Instructions!C4</f>
        <v>Version 3.1, Last Updated: June 7, 2013  SI &amp; ZI</v>
      </c>
    </row>
    <row r="4" spans="1:2" ht="12" customHeight="1" thickBot="1">
      <c r="A4" s="244"/>
      <c r="B4" s="244"/>
    </row>
    <row r="5" spans="1:8" s="26" customFormat="1" ht="33" customHeight="1" thickBot="1">
      <c r="A5" s="243"/>
      <c r="B5" s="243"/>
      <c r="C5" s="406" t="s">
        <v>287</v>
      </c>
      <c r="D5" s="407"/>
      <c r="E5" s="407"/>
      <c r="F5" s="407"/>
      <c r="G5" s="407"/>
      <c r="H5" s="408"/>
    </row>
    <row r="6" spans="1:8" s="290" customFormat="1" ht="15.75" customHeight="1" thickBot="1">
      <c r="A6" s="288"/>
      <c r="B6" s="288"/>
      <c r="C6" s="289"/>
      <c r="D6" s="289"/>
      <c r="E6" s="289"/>
      <c r="F6" s="289"/>
      <c r="G6" s="289"/>
      <c r="H6" s="289"/>
    </row>
    <row r="7" spans="1:20" s="26" customFormat="1" ht="18" thickBot="1">
      <c r="A7" s="243"/>
      <c r="B7" s="243"/>
      <c r="C7" s="413" t="s">
        <v>259</v>
      </c>
      <c r="D7" s="411" t="s">
        <v>176</v>
      </c>
      <c r="E7" s="409" t="s">
        <v>289</v>
      </c>
      <c r="F7" s="409"/>
      <c r="G7" s="409"/>
      <c r="H7" s="410"/>
      <c r="I7" s="226"/>
      <c r="J7" s="227"/>
      <c r="K7" s="227"/>
      <c r="L7" s="227"/>
      <c r="M7" s="227"/>
      <c r="N7" s="227"/>
      <c r="O7" s="227"/>
      <c r="P7" s="227"/>
      <c r="Q7" s="227"/>
      <c r="R7" s="227"/>
      <c r="S7" s="227"/>
      <c r="T7" s="227"/>
    </row>
    <row r="8" spans="1:8" ht="32.25" thickBot="1">
      <c r="A8" s="243"/>
      <c r="B8" s="243"/>
      <c r="C8" s="414"/>
      <c r="D8" s="412"/>
      <c r="E8" s="357" t="s">
        <v>275</v>
      </c>
      <c r="F8" s="358" t="s">
        <v>276</v>
      </c>
      <c r="G8" s="359" t="s">
        <v>277</v>
      </c>
      <c r="H8" s="360" t="s">
        <v>278</v>
      </c>
    </row>
    <row r="9" spans="3:8" ht="15">
      <c r="C9" s="15" t="s">
        <v>106</v>
      </c>
      <c r="D9" s="16" t="s">
        <v>0</v>
      </c>
      <c r="E9" s="294">
        <f>H9</f>
        <v>0</v>
      </c>
      <c r="F9" s="294">
        <v>0</v>
      </c>
      <c r="G9" s="294">
        <v>0</v>
      </c>
      <c r="H9" s="295">
        <f>SUMIF(Calculations!D$98:D$150,'All Substances'!C9,Calculations!L$98:L$150)</f>
        <v>0</v>
      </c>
    </row>
    <row r="10" spans="3:8" ht="15.75">
      <c r="C10" s="286" t="s">
        <v>286</v>
      </c>
      <c r="D10" s="18" t="s">
        <v>0</v>
      </c>
      <c r="E10" s="296">
        <f>Calculations!L107</f>
        <v>0</v>
      </c>
      <c r="F10" s="296">
        <f>Calculations!N87</f>
        <v>0</v>
      </c>
      <c r="G10" s="296">
        <v>0</v>
      </c>
      <c r="H10" s="297">
        <f>Calculations!L107+Calculations!L87</f>
        <v>0</v>
      </c>
    </row>
    <row r="11" spans="3:8" ht="15.75">
      <c r="C11" s="286" t="s">
        <v>285</v>
      </c>
      <c r="D11" s="18" t="s">
        <v>7</v>
      </c>
      <c r="E11" s="296">
        <f>H11</f>
        <v>0</v>
      </c>
      <c r="F11" s="296">
        <v>0</v>
      </c>
      <c r="G11" s="296">
        <v>0</v>
      </c>
      <c r="H11" s="297">
        <f>SUMIF(Calculations!D$98:D$150,'All Substances'!C11,Calculations!L$98:L$150)</f>
        <v>0</v>
      </c>
    </row>
    <row r="12" spans="3:8" ht="15.75">
      <c r="C12" s="286" t="s">
        <v>281</v>
      </c>
      <c r="D12" s="287" t="s">
        <v>0</v>
      </c>
      <c r="E12" s="296">
        <f aca="true" t="shared" si="0" ref="E12:E19">H12</f>
        <v>0</v>
      </c>
      <c r="F12" s="298">
        <v>0</v>
      </c>
      <c r="G12" s="296">
        <v>0</v>
      </c>
      <c r="H12" s="297">
        <f>SUMIF(Calculations!D$98:D$150,'All Substances'!C12,Calculations!L$98:L$150)</f>
        <v>0</v>
      </c>
    </row>
    <row r="13" spans="3:8" ht="15.75">
      <c r="C13" s="17" t="s">
        <v>25</v>
      </c>
      <c r="D13" s="18" t="s">
        <v>26</v>
      </c>
      <c r="E13" s="296">
        <f t="shared" si="0"/>
        <v>0</v>
      </c>
      <c r="F13" s="296">
        <v>0</v>
      </c>
      <c r="G13" s="296">
        <v>0</v>
      </c>
      <c r="H13" s="297">
        <f>SUMIF(Calculations!D$98:D$150,'All Substances'!C13,Calculations!L$98:L$150)</f>
        <v>0</v>
      </c>
    </row>
    <row r="14" spans="3:8" ht="15.75">
      <c r="C14" s="17" t="s">
        <v>47</v>
      </c>
      <c r="D14" s="18" t="s">
        <v>48</v>
      </c>
      <c r="E14" s="296">
        <f t="shared" si="0"/>
        <v>0</v>
      </c>
      <c r="F14" s="296">
        <v>0</v>
      </c>
      <c r="G14" s="296">
        <v>0</v>
      </c>
      <c r="H14" s="297">
        <f>SUMIF(Calculations!D$98:D$150,'All Substances'!C14,Calculations!L$98:L$150)</f>
        <v>0</v>
      </c>
    </row>
    <row r="15" spans="3:8" ht="15.75">
      <c r="C15" s="286" t="s">
        <v>279</v>
      </c>
      <c r="D15" s="287" t="s">
        <v>0</v>
      </c>
      <c r="E15" s="296">
        <f t="shared" si="0"/>
        <v>0</v>
      </c>
      <c r="F15" s="298">
        <v>0</v>
      </c>
      <c r="G15" s="296">
        <v>0</v>
      </c>
      <c r="H15" s="297">
        <f>SUMIF(Calculations!D$98:D$150,'All Substances'!C15,Calculations!L$98:L$150)</f>
        <v>0</v>
      </c>
    </row>
    <row r="16" spans="3:8" ht="15.75">
      <c r="C16" s="286" t="s">
        <v>288</v>
      </c>
      <c r="D16" s="287" t="s">
        <v>0</v>
      </c>
      <c r="E16" s="296">
        <f t="shared" si="0"/>
        <v>0</v>
      </c>
      <c r="F16" s="298">
        <v>0</v>
      </c>
      <c r="G16" s="296">
        <v>0</v>
      </c>
      <c r="H16" s="297">
        <f>SUMIF(Calculations!D$98:D$150,'All Substances'!C16,Calculations!L$98:L$150)</f>
        <v>0</v>
      </c>
    </row>
    <row r="17" spans="3:8" ht="15">
      <c r="C17" s="286" t="s">
        <v>282</v>
      </c>
      <c r="D17" s="287" t="s">
        <v>0</v>
      </c>
      <c r="E17" s="296">
        <f t="shared" si="0"/>
        <v>0</v>
      </c>
      <c r="F17" s="298">
        <v>0</v>
      </c>
      <c r="G17" s="296">
        <v>0</v>
      </c>
      <c r="H17" s="297">
        <f>SUMIF(Calculations!D$98:D$150,'All Substances'!C17,Calculations!L$98:L$150)</f>
        <v>0</v>
      </c>
    </row>
    <row r="18" spans="3:8" ht="15">
      <c r="C18" s="217" t="s">
        <v>283</v>
      </c>
      <c r="D18" s="77" t="s">
        <v>0</v>
      </c>
      <c r="E18" s="296">
        <f t="shared" si="0"/>
        <v>0</v>
      </c>
      <c r="F18" s="299">
        <v>0</v>
      </c>
      <c r="G18" s="299">
        <v>0</v>
      </c>
      <c r="H18" s="297">
        <f>SUMIF(Calculations!D$98:D$150,'All Substances'!C18,Calculations!L$98:L$150)</f>
        <v>0</v>
      </c>
    </row>
    <row r="19" spans="3:8" ht="15">
      <c r="C19" s="286" t="s">
        <v>284</v>
      </c>
      <c r="D19" s="287" t="s">
        <v>0</v>
      </c>
      <c r="E19" s="296">
        <f t="shared" si="0"/>
        <v>0</v>
      </c>
      <c r="F19" s="298">
        <v>0</v>
      </c>
      <c r="G19" s="296">
        <v>0</v>
      </c>
      <c r="H19" s="297">
        <f>SUMIF(Calculations!D$98:D$150,'All Substances'!C19,Calculations!L$98:L$150)</f>
        <v>0</v>
      </c>
    </row>
    <row r="20" spans="3:8" ht="15.75" thickBot="1">
      <c r="C20" s="17" t="s">
        <v>104</v>
      </c>
      <c r="D20" s="18" t="s">
        <v>0</v>
      </c>
      <c r="E20" s="296">
        <f>H20</f>
        <v>0</v>
      </c>
      <c r="F20" s="296">
        <v>0</v>
      </c>
      <c r="G20" s="296">
        <v>0</v>
      </c>
      <c r="H20" s="297">
        <f>SUMIF(Calculations!D$98:D$150,'All Substances'!C20,Calculations!L$98:L$150)</f>
        <v>0</v>
      </c>
    </row>
    <row r="21" spans="3:8" ht="15">
      <c r="C21" s="291" t="s">
        <v>105</v>
      </c>
      <c r="D21" s="292"/>
      <c r="E21" s="300"/>
      <c r="F21" s="300"/>
      <c r="G21" s="300"/>
      <c r="H21" s="301"/>
    </row>
    <row r="22" spans="3:8" ht="15">
      <c r="C22" s="20" t="s">
        <v>231</v>
      </c>
      <c r="D22" s="19" t="s">
        <v>0</v>
      </c>
      <c r="E22" s="302">
        <f aca="true" t="shared" si="1" ref="E22:E64">H22</f>
        <v>0</v>
      </c>
      <c r="F22" s="302">
        <v>0</v>
      </c>
      <c r="G22" s="303">
        <v>0</v>
      </c>
      <c r="H22" s="304">
        <f>H9</f>
        <v>0</v>
      </c>
    </row>
    <row r="23" spans="3:8" ht="15">
      <c r="C23" s="20" t="s">
        <v>232</v>
      </c>
      <c r="D23" s="19" t="s">
        <v>0</v>
      </c>
      <c r="E23" s="302">
        <f t="shared" si="1"/>
        <v>0</v>
      </c>
      <c r="F23" s="302">
        <v>0</v>
      </c>
      <c r="G23" s="302">
        <v>0</v>
      </c>
      <c r="H23" s="304">
        <f>H9</f>
        <v>0</v>
      </c>
    </row>
    <row r="24" spans="3:8" ht="15">
      <c r="C24" s="20" t="s">
        <v>77</v>
      </c>
      <c r="D24" s="19" t="s">
        <v>78</v>
      </c>
      <c r="E24" s="302">
        <f t="shared" si="1"/>
        <v>0</v>
      </c>
      <c r="F24" s="302">
        <v>0</v>
      </c>
      <c r="G24" s="302">
        <v>0</v>
      </c>
      <c r="H24" s="304">
        <f>SUMIF(Calculations!D$98:D$150,'All Substances'!C24,Calculations!L$98:L$150)</f>
        <v>0</v>
      </c>
    </row>
    <row r="25" spans="3:8" ht="15">
      <c r="C25" s="20" t="s">
        <v>81</v>
      </c>
      <c r="D25" s="19" t="s">
        <v>82</v>
      </c>
      <c r="E25" s="302">
        <f t="shared" si="1"/>
        <v>0</v>
      </c>
      <c r="F25" s="302">
        <v>0</v>
      </c>
      <c r="G25" s="302">
        <v>0</v>
      </c>
      <c r="H25" s="304">
        <f>SUMIF(Calculations!D$98:D$150,'All Substances'!C25,Calculations!L$98:L$150)</f>
        <v>0</v>
      </c>
    </row>
    <row r="26" spans="3:8" ht="15">
      <c r="C26" s="20" t="s">
        <v>84</v>
      </c>
      <c r="D26" s="19" t="s">
        <v>85</v>
      </c>
      <c r="E26" s="302">
        <f t="shared" si="1"/>
        <v>0</v>
      </c>
      <c r="F26" s="302">
        <v>0</v>
      </c>
      <c r="G26" s="302">
        <v>0</v>
      </c>
      <c r="H26" s="305">
        <f>SUMIF(Calculations!D$98:D$150,'All Substances'!C26,Calculations!L$98:L$150)</f>
        <v>0</v>
      </c>
    </row>
    <row r="27" spans="3:8" ht="15">
      <c r="C27" s="21" t="s">
        <v>75</v>
      </c>
      <c r="D27" s="22" t="s">
        <v>76</v>
      </c>
      <c r="E27" s="306">
        <f t="shared" si="1"/>
        <v>0</v>
      </c>
      <c r="F27" s="302">
        <v>0</v>
      </c>
      <c r="G27" s="302">
        <v>0</v>
      </c>
      <c r="H27" s="305">
        <f>SUMIF(Calculations!D$98:D$150,'All Substances'!C27,Calculations!L$98:L$150)</f>
        <v>0</v>
      </c>
    </row>
    <row r="28" spans="3:8" ht="15">
      <c r="C28" s="21" t="s">
        <v>79</v>
      </c>
      <c r="D28" s="22" t="s">
        <v>80</v>
      </c>
      <c r="E28" s="306">
        <f t="shared" si="1"/>
        <v>0</v>
      </c>
      <c r="F28" s="302">
        <v>0</v>
      </c>
      <c r="G28" s="302">
        <v>0</v>
      </c>
      <c r="H28" s="305">
        <f>SUMIF(Calculations!D$98:D$150,'All Substances'!C28,Calculations!L$98:L$150)</f>
        <v>0</v>
      </c>
    </row>
    <row r="29" spans="3:8" ht="15">
      <c r="C29" s="21" t="s">
        <v>83</v>
      </c>
      <c r="D29" s="22" t="s">
        <v>8</v>
      </c>
      <c r="E29" s="306">
        <f t="shared" si="1"/>
        <v>0</v>
      </c>
      <c r="F29" s="302">
        <v>0</v>
      </c>
      <c r="G29" s="302">
        <v>0</v>
      </c>
      <c r="H29" s="305">
        <f>SUMIF(Calculations!D$98:D$150,'All Substances'!C29,Calculations!L$98:L$150)</f>
        <v>0</v>
      </c>
    </row>
    <row r="30" spans="3:8" ht="15">
      <c r="C30" s="21" t="s">
        <v>10</v>
      </c>
      <c r="D30" s="22" t="s">
        <v>11</v>
      </c>
      <c r="E30" s="306">
        <f t="shared" si="1"/>
        <v>0</v>
      </c>
      <c r="F30" s="302">
        <v>0</v>
      </c>
      <c r="G30" s="302">
        <v>0</v>
      </c>
      <c r="H30" s="305">
        <f>SUMIF(Calculations!D$98:D$150,'All Substances'!C30,Calculations!L$98:L$150)</f>
        <v>0</v>
      </c>
    </row>
    <row r="31" spans="3:8" ht="15">
      <c r="C31" s="21" t="s">
        <v>12</v>
      </c>
      <c r="D31" s="22" t="s">
        <v>13</v>
      </c>
      <c r="E31" s="306">
        <f t="shared" si="1"/>
        <v>0</v>
      </c>
      <c r="F31" s="302">
        <v>0</v>
      </c>
      <c r="G31" s="302">
        <v>0</v>
      </c>
      <c r="H31" s="305">
        <f>SUMIF(Calculations!D$98:D$150,'All Substances'!C31,Calculations!L$98:L$150)</f>
        <v>0</v>
      </c>
    </row>
    <row r="32" spans="3:8" ht="15">
      <c r="C32" s="21" t="s">
        <v>15</v>
      </c>
      <c r="D32" s="22" t="s">
        <v>16</v>
      </c>
      <c r="E32" s="306">
        <f t="shared" si="1"/>
        <v>0</v>
      </c>
      <c r="F32" s="302">
        <v>0</v>
      </c>
      <c r="G32" s="302">
        <v>0</v>
      </c>
      <c r="H32" s="305">
        <f>SUMIF(Calculations!D$98:D$150,'All Substances'!C32,Calculations!L$98:L$150)</f>
        <v>0</v>
      </c>
    </row>
    <row r="33" spans="3:8" ht="15">
      <c r="C33" s="21" t="s">
        <v>17</v>
      </c>
      <c r="D33" s="22" t="s">
        <v>18</v>
      </c>
      <c r="E33" s="306">
        <f t="shared" si="1"/>
        <v>0</v>
      </c>
      <c r="F33" s="302">
        <v>0</v>
      </c>
      <c r="G33" s="302">
        <v>0</v>
      </c>
      <c r="H33" s="305">
        <f>SUMIF(Calculations!D$98:D$150,'All Substances'!C33,Calculations!L$98:L$150)</f>
        <v>0</v>
      </c>
    </row>
    <row r="34" spans="3:8" ht="15">
      <c r="C34" s="23" t="s">
        <v>19</v>
      </c>
      <c r="D34" s="22" t="s">
        <v>20</v>
      </c>
      <c r="E34" s="306">
        <f t="shared" si="1"/>
        <v>0</v>
      </c>
      <c r="F34" s="302">
        <v>0</v>
      </c>
      <c r="G34" s="302">
        <v>0</v>
      </c>
      <c r="H34" s="305">
        <f>SUMIF(Calculations!D$98:D$150,'All Substances'!C34,Calculations!L$98:L$150)</f>
        <v>0</v>
      </c>
    </row>
    <row r="35" spans="3:8" ht="15">
      <c r="C35" s="21" t="s">
        <v>21</v>
      </c>
      <c r="D35" s="22" t="s">
        <v>22</v>
      </c>
      <c r="E35" s="306">
        <f t="shared" si="1"/>
        <v>0</v>
      </c>
      <c r="F35" s="302">
        <v>0</v>
      </c>
      <c r="G35" s="302">
        <v>0</v>
      </c>
      <c r="H35" s="305">
        <f>SUMIF(Calculations!D$98:D$150,'All Substances'!C35,Calculations!L$98:L$150)</f>
        <v>0</v>
      </c>
    </row>
    <row r="36" spans="3:8" ht="15">
      <c r="C36" s="21" t="s">
        <v>23</v>
      </c>
      <c r="D36" s="22" t="s">
        <v>24</v>
      </c>
      <c r="E36" s="306">
        <f t="shared" si="1"/>
        <v>0</v>
      </c>
      <c r="F36" s="302">
        <v>0</v>
      </c>
      <c r="G36" s="302">
        <v>0</v>
      </c>
      <c r="H36" s="305">
        <f>SUMIF(Calculations!D$98:D$150,'All Substances'!C36,Calculations!L$98:L$150)</f>
        <v>0</v>
      </c>
    </row>
    <row r="37" spans="3:8" ht="15">
      <c r="C37" s="21" t="s">
        <v>27</v>
      </c>
      <c r="D37" s="22" t="s">
        <v>28</v>
      </c>
      <c r="E37" s="306">
        <f t="shared" si="1"/>
        <v>0</v>
      </c>
      <c r="F37" s="302">
        <v>0</v>
      </c>
      <c r="G37" s="302">
        <v>0</v>
      </c>
      <c r="H37" s="305">
        <f>SUMIF(Calculations!D$98:D$150,'All Substances'!C37,Calculations!L$98:L$150)</f>
        <v>0</v>
      </c>
    </row>
    <row r="38" spans="3:8" ht="15">
      <c r="C38" s="21" t="s">
        <v>29</v>
      </c>
      <c r="D38" s="22" t="s">
        <v>30</v>
      </c>
      <c r="E38" s="306">
        <f t="shared" si="1"/>
        <v>0</v>
      </c>
      <c r="F38" s="302">
        <v>0</v>
      </c>
      <c r="G38" s="302">
        <v>0</v>
      </c>
      <c r="H38" s="305">
        <f>SUMIF(Calculations!D$98:D$150,'All Substances'!C38,Calculations!L$98:L$150)</f>
        <v>0</v>
      </c>
    </row>
    <row r="39" spans="3:8" ht="15">
      <c r="C39" s="21" t="s">
        <v>31</v>
      </c>
      <c r="D39" s="22" t="s">
        <v>32</v>
      </c>
      <c r="E39" s="306">
        <f t="shared" si="1"/>
        <v>0</v>
      </c>
      <c r="F39" s="302">
        <v>0</v>
      </c>
      <c r="G39" s="302">
        <v>0</v>
      </c>
      <c r="H39" s="305">
        <f>SUMIF(Calculations!D$98:D$150,'All Substances'!C39,Calculations!L$98:L$150)</f>
        <v>0</v>
      </c>
    </row>
    <row r="40" spans="3:8" ht="15">
      <c r="C40" s="21" t="s">
        <v>240</v>
      </c>
      <c r="D40" s="22" t="s">
        <v>241</v>
      </c>
      <c r="E40" s="306">
        <f t="shared" si="1"/>
        <v>0</v>
      </c>
      <c r="F40" s="302">
        <v>0</v>
      </c>
      <c r="G40" s="302">
        <v>0</v>
      </c>
      <c r="H40" s="305">
        <f>SUMIF(Calculations!D$98:D$150,'All Substances'!C40,Calculations!L$98:L$150)</f>
        <v>0</v>
      </c>
    </row>
    <row r="41" spans="3:8" ht="15">
      <c r="C41" s="21" t="s">
        <v>33</v>
      </c>
      <c r="D41" s="22" t="s">
        <v>34</v>
      </c>
      <c r="E41" s="306">
        <f t="shared" si="1"/>
        <v>0</v>
      </c>
      <c r="F41" s="302">
        <v>0</v>
      </c>
      <c r="G41" s="302">
        <v>0</v>
      </c>
      <c r="H41" s="305">
        <f>SUMIF(Calculations!D$98:D$150,'All Substances'!C41,Calculations!L$98:L$150)</f>
        <v>0</v>
      </c>
    </row>
    <row r="42" spans="3:8" ht="15">
      <c r="C42" s="21" t="s">
        <v>35</v>
      </c>
      <c r="D42" s="22" t="s">
        <v>36</v>
      </c>
      <c r="E42" s="306">
        <f t="shared" si="1"/>
        <v>0</v>
      </c>
      <c r="F42" s="302">
        <v>0</v>
      </c>
      <c r="G42" s="302">
        <v>0</v>
      </c>
      <c r="H42" s="305">
        <f>SUMIF(Calculations!D$98:D$150,'All Substances'!C42,Calculations!L$98:L$150)</f>
        <v>0</v>
      </c>
    </row>
    <row r="43" spans="3:8" ht="15">
      <c r="C43" s="21" t="s">
        <v>37</v>
      </c>
      <c r="D43" s="22" t="s">
        <v>38</v>
      </c>
      <c r="E43" s="306">
        <f t="shared" si="1"/>
        <v>0</v>
      </c>
      <c r="F43" s="302">
        <v>0</v>
      </c>
      <c r="G43" s="302">
        <v>0</v>
      </c>
      <c r="H43" s="305">
        <f>SUMIF(Calculations!D$98:D$150,'All Substances'!C43,Calculations!L$98:L$150)</f>
        <v>0</v>
      </c>
    </row>
    <row r="44" spans="3:8" ht="15">
      <c r="C44" s="21" t="s">
        <v>39</v>
      </c>
      <c r="D44" s="22" t="s">
        <v>40</v>
      </c>
      <c r="E44" s="306">
        <f t="shared" si="1"/>
        <v>0</v>
      </c>
      <c r="F44" s="302">
        <v>0</v>
      </c>
      <c r="G44" s="302">
        <v>0</v>
      </c>
      <c r="H44" s="305">
        <f>SUMIF(Calculations!D$98:D$150,'All Substances'!C44,Calculations!L$98:L$150)</f>
        <v>0</v>
      </c>
    </row>
    <row r="45" spans="3:8" ht="15">
      <c r="C45" s="21" t="s">
        <v>41</v>
      </c>
      <c r="D45" s="22" t="s">
        <v>42</v>
      </c>
      <c r="E45" s="306">
        <f t="shared" si="1"/>
        <v>0</v>
      </c>
      <c r="F45" s="302">
        <v>0</v>
      </c>
      <c r="G45" s="302">
        <v>0</v>
      </c>
      <c r="H45" s="305">
        <f>SUMIF(Calculations!D$98:D$150,'All Substances'!C45,Calculations!L$98:L$150)</f>
        <v>0</v>
      </c>
    </row>
    <row r="46" spans="3:8" ht="15">
      <c r="C46" s="21" t="s">
        <v>43</v>
      </c>
      <c r="D46" s="22" t="s">
        <v>44</v>
      </c>
      <c r="E46" s="306">
        <f t="shared" si="1"/>
        <v>0</v>
      </c>
      <c r="F46" s="302">
        <v>0</v>
      </c>
      <c r="G46" s="302">
        <v>0</v>
      </c>
      <c r="H46" s="305">
        <f>SUMIF(Calculations!D$98:D$150,'All Substances'!C46,Calculations!L$98:L$150)</f>
        <v>0</v>
      </c>
    </row>
    <row r="47" spans="3:8" ht="15">
      <c r="C47" s="21" t="s">
        <v>45</v>
      </c>
      <c r="D47" s="22" t="s">
        <v>46</v>
      </c>
      <c r="E47" s="306">
        <f t="shared" si="1"/>
        <v>0</v>
      </c>
      <c r="F47" s="302">
        <v>0</v>
      </c>
      <c r="G47" s="302">
        <v>0</v>
      </c>
      <c r="H47" s="305">
        <f>SUMIF(Calculations!D$98:D$150,'All Substances'!C47,Calculations!L$98:L$150)</f>
        <v>0</v>
      </c>
    </row>
    <row r="48" spans="3:8" ht="15">
      <c r="C48" s="21" t="s">
        <v>49</v>
      </c>
      <c r="D48" s="22" t="s">
        <v>50</v>
      </c>
      <c r="E48" s="306">
        <f t="shared" si="1"/>
        <v>0</v>
      </c>
      <c r="F48" s="302">
        <v>0</v>
      </c>
      <c r="G48" s="302">
        <v>0</v>
      </c>
      <c r="H48" s="305">
        <f>SUMIF(Calculations!D$98:D$150,'All Substances'!C48,Calculations!L$98:L$150)</f>
        <v>0</v>
      </c>
    </row>
    <row r="49" spans="3:8" ht="15">
      <c r="C49" s="21" t="s">
        <v>51</v>
      </c>
      <c r="D49" s="22" t="s">
        <v>52</v>
      </c>
      <c r="E49" s="306">
        <f t="shared" si="1"/>
        <v>0</v>
      </c>
      <c r="F49" s="302">
        <v>0</v>
      </c>
      <c r="G49" s="302">
        <v>0</v>
      </c>
      <c r="H49" s="305">
        <f>SUMIF(Calculations!D$98:D$150,'All Substances'!C49,Calculations!L$98:L$150)</f>
        <v>0</v>
      </c>
    </row>
    <row r="50" spans="3:8" ht="15">
      <c r="C50" s="21" t="s">
        <v>53</v>
      </c>
      <c r="D50" s="22" t="s">
        <v>54</v>
      </c>
      <c r="E50" s="306">
        <f t="shared" si="1"/>
        <v>0</v>
      </c>
      <c r="F50" s="302">
        <v>0</v>
      </c>
      <c r="G50" s="302">
        <v>0</v>
      </c>
      <c r="H50" s="305">
        <f>SUMIF(Calculations!D$98:D$150,'All Substances'!C50,Calculations!L$98:L$150)</f>
        <v>0</v>
      </c>
    </row>
    <row r="51" spans="3:8" ht="15">
      <c r="C51" s="21" t="s">
        <v>55</v>
      </c>
      <c r="D51" s="22" t="s">
        <v>56</v>
      </c>
      <c r="E51" s="306">
        <f t="shared" si="1"/>
        <v>0</v>
      </c>
      <c r="F51" s="302">
        <v>0</v>
      </c>
      <c r="G51" s="302">
        <v>0</v>
      </c>
      <c r="H51" s="305">
        <f>SUMIF(Calculations!D$98:D$150,'All Substances'!C51,Calculations!L$98:L$150)</f>
        <v>0</v>
      </c>
    </row>
    <row r="52" spans="3:8" ht="15">
      <c r="C52" s="21" t="s">
        <v>57</v>
      </c>
      <c r="D52" s="22" t="s">
        <v>58</v>
      </c>
      <c r="E52" s="306">
        <f t="shared" si="1"/>
        <v>0</v>
      </c>
      <c r="F52" s="302">
        <v>0</v>
      </c>
      <c r="G52" s="302">
        <v>0</v>
      </c>
      <c r="H52" s="305">
        <f>SUMIF(Calculations!D$98:D$150,'All Substances'!C52,Calculations!L$98:L$150)</f>
        <v>0</v>
      </c>
    </row>
    <row r="53" spans="3:8" ht="15">
      <c r="C53" s="21" t="s">
        <v>59</v>
      </c>
      <c r="D53" s="22" t="s">
        <v>60</v>
      </c>
      <c r="E53" s="306">
        <f t="shared" si="1"/>
        <v>0</v>
      </c>
      <c r="F53" s="302">
        <v>0</v>
      </c>
      <c r="G53" s="302">
        <v>0</v>
      </c>
      <c r="H53" s="305">
        <f>SUMIF(Calculations!D$98:D$150,'All Substances'!C53,Calculations!L$98:L$150)</f>
        <v>0</v>
      </c>
    </row>
    <row r="54" spans="3:8" ht="15">
      <c r="C54" s="21" t="s">
        <v>61</v>
      </c>
      <c r="D54" s="22" t="s">
        <v>62</v>
      </c>
      <c r="E54" s="306">
        <f t="shared" si="1"/>
        <v>0</v>
      </c>
      <c r="F54" s="302">
        <v>0</v>
      </c>
      <c r="G54" s="302">
        <v>0</v>
      </c>
      <c r="H54" s="305">
        <f>SUMIF(Calculations!D$98:D$150,'All Substances'!C54,Calculations!L$98:L$150)</f>
        <v>0</v>
      </c>
    </row>
    <row r="55" spans="3:8" ht="15">
      <c r="C55" s="21" t="s">
        <v>63</v>
      </c>
      <c r="D55" s="22" t="s">
        <v>64</v>
      </c>
      <c r="E55" s="306">
        <f t="shared" si="1"/>
        <v>0</v>
      </c>
      <c r="F55" s="302">
        <v>0</v>
      </c>
      <c r="G55" s="302">
        <v>0</v>
      </c>
      <c r="H55" s="305">
        <f>SUMIF(Calculations!D$98:D$150,'All Substances'!C55,Calculations!L$98:L$150)</f>
        <v>0</v>
      </c>
    </row>
    <row r="56" spans="3:8" ht="15">
      <c r="C56" s="21" t="s">
        <v>86</v>
      </c>
      <c r="D56" s="22" t="s">
        <v>87</v>
      </c>
      <c r="E56" s="306">
        <f t="shared" si="1"/>
        <v>0</v>
      </c>
      <c r="F56" s="302">
        <v>0</v>
      </c>
      <c r="G56" s="302">
        <v>0</v>
      </c>
      <c r="H56" s="305">
        <f>SUMIF(Calculations!D$98:D$150,'All Substances'!C56,Calculations!L$98:L$150)</f>
        <v>0</v>
      </c>
    </row>
    <row r="57" spans="3:8" ht="15">
      <c r="C57" s="21" t="s">
        <v>88</v>
      </c>
      <c r="D57" s="22" t="s">
        <v>89</v>
      </c>
      <c r="E57" s="306">
        <f t="shared" si="1"/>
        <v>0</v>
      </c>
      <c r="F57" s="302">
        <v>0</v>
      </c>
      <c r="G57" s="302">
        <v>0</v>
      </c>
      <c r="H57" s="305">
        <f>SUMIF(Calculations!D$98:D$150,'All Substances'!C57,Calculations!L$98:L$150)</f>
        <v>0</v>
      </c>
    </row>
    <row r="58" spans="3:8" ht="15">
      <c r="C58" s="21" t="s">
        <v>90</v>
      </c>
      <c r="D58" s="22" t="s">
        <v>91</v>
      </c>
      <c r="E58" s="306">
        <f t="shared" si="1"/>
        <v>0</v>
      </c>
      <c r="F58" s="302">
        <v>0</v>
      </c>
      <c r="G58" s="302">
        <v>0</v>
      </c>
      <c r="H58" s="305">
        <f>SUMIF(Calculations!D$98:D$150,'All Substances'!C58,Calculations!L$98:L$150)</f>
        <v>0</v>
      </c>
    </row>
    <row r="59" spans="3:8" ht="15">
      <c r="C59" s="21" t="s">
        <v>92</v>
      </c>
      <c r="D59" s="22" t="s">
        <v>93</v>
      </c>
      <c r="E59" s="306">
        <f t="shared" si="1"/>
        <v>0</v>
      </c>
      <c r="F59" s="302">
        <v>0</v>
      </c>
      <c r="G59" s="302">
        <v>0</v>
      </c>
      <c r="H59" s="305">
        <f>SUMIF(Calculations!D$98:D$150,'All Substances'!C59,Calculations!L$98:L$150)</f>
        <v>0</v>
      </c>
    </row>
    <row r="60" spans="3:8" ht="15">
      <c r="C60" s="21" t="s">
        <v>94</v>
      </c>
      <c r="D60" s="22" t="s">
        <v>95</v>
      </c>
      <c r="E60" s="306">
        <f t="shared" si="1"/>
        <v>0</v>
      </c>
      <c r="F60" s="302">
        <v>0</v>
      </c>
      <c r="G60" s="302">
        <v>0</v>
      </c>
      <c r="H60" s="305">
        <f>SUMIF(Calculations!D$98:D$150,'All Substances'!C60,Calculations!L$98:L$150)</f>
        <v>0</v>
      </c>
    </row>
    <row r="61" spans="3:8" ht="15">
      <c r="C61" s="21" t="s">
        <v>96</v>
      </c>
      <c r="D61" s="22" t="s">
        <v>97</v>
      </c>
      <c r="E61" s="306">
        <f t="shared" si="1"/>
        <v>0</v>
      </c>
      <c r="F61" s="302">
        <v>0</v>
      </c>
      <c r="G61" s="302">
        <v>0</v>
      </c>
      <c r="H61" s="305">
        <f>SUMIF(Calculations!D$98:D$150,'All Substances'!C61,Calculations!L$98:L$150)</f>
        <v>0</v>
      </c>
    </row>
    <row r="62" spans="3:8" ht="15">
      <c r="C62" s="21" t="s">
        <v>98</v>
      </c>
      <c r="D62" s="22" t="s">
        <v>99</v>
      </c>
      <c r="E62" s="306">
        <f t="shared" si="1"/>
        <v>0</v>
      </c>
      <c r="F62" s="302">
        <v>0</v>
      </c>
      <c r="G62" s="302">
        <v>0</v>
      </c>
      <c r="H62" s="305">
        <f>SUMIF(Calculations!D$98:D$150,'All Substances'!C62,Calculations!L$98:L$150)</f>
        <v>0</v>
      </c>
    </row>
    <row r="63" spans="3:8" ht="15">
      <c r="C63" s="21" t="s">
        <v>100</v>
      </c>
      <c r="D63" s="22" t="s">
        <v>101</v>
      </c>
      <c r="E63" s="306">
        <f t="shared" si="1"/>
        <v>0</v>
      </c>
      <c r="F63" s="302">
        <v>0</v>
      </c>
      <c r="G63" s="302">
        <v>0</v>
      </c>
      <c r="H63" s="305">
        <f>SUMIF(Calculations!D$98:D$150,'All Substances'!C63,Calculations!L$98:L$150)</f>
        <v>0</v>
      </c>
    </row>
    <row r="64" spans="3:8" ht="15.75" thickBot="1">
      <c r="C64" s="24" t="s">
        <v>102</v>
      </c>
      <c r="D64" s="25" t="s">
        <v>103</v>
      </c>
      <c r="E64" s="307">
        <f t="shared" si="1"/>
        <v>0</v>
      </c>
      <c r="F64" s="307">
        <v>0</v>
      </c>
      <c r="G64" s="308">
        <v>0</v>
      </c>
      <c r="H64" s="309">
        <f>SUMIF(Calculations!D$98:D$150,'All Substances'!C64,Calculations!L$98:L$150)</f>
        <v>0</v>
      </c>
    </row>
    <row r="67" ht="15"/>
  </sheetData>
  <sheetProtection sheet="1"/>
  <mergeCells count="4">
    <mergeCell ref="C5:H5"/>
    <mergeCell ref="E7:H7"/>
    <mergeCell ref="D7:D8"/>
    <mergeCell ref="C7:C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S312"/>
  <sheetViews>
    <sheetView showGridLines="0" zoomScalePageLayoutView="0" workbookViewId="0" topLeftCell="A1">
      <selection activeCell="A1" sqref="A1"/>
    </sheetView>
  </sheetViews>
  <sheetFormatPr defaultColWidth="9.140625" defaultRowHeight="15"/>
  <cols>
    <col min="1" max="1" width="9.140625" style="242" customWidth="1"/>
    <col min="2" max="2" width="16.00390625" style="242" customWidth="1"/>
    <col min="3" max="3" width="18.28125" style="7" customWidth="1"/>
    <col min="4" max="4" width="40.8515625" style="7" customWidth="1"/>
    <col min="5" max="5" width="21.421875" style="8" customWidth="1"/>
    <col min="6" max="6" width="27.7109375" style="8" customWidth="1"/>
    <col min="7" max="7" width="14.57421875" style="8" bestFit="1" customWidth="1"/>
    <col min="8" max="8" width="12.421875" style="8" customWidth="1"/>
    <col min="9" max="9" width="11.57421875" style="7" bestFit="1" customWidth="1"/>
    <col min="10" max="10" width="14.00390625" style="7" bestFit="1" customWidth="1"/>
    <col min="11" max="11" width="16.421875" style="7" bestFit="1" customWidth="1"/>
    <col min="12" max="12" width="12.28125" style="7" customWidth="1"/>
    <col min="13" max="13" width="14.7109375" style="7" customWidth="1"/>
    <col min="14" max="14" width="13.28125" style="7" customWidth="1"/>
    <col min="15" max="15" width="14.00390625" style="8" bestFit="1" customWidth="1"/>
    <col min="16" max="16" width="12.7109375" style="8" bestFit="1" customWidth="1"/>
    <col min="17" max="17" width="9.421875" style="8" customWidth="1"/>
    <col min="18" max="18" width="9.00390625" style="7" bestFit="1" customWidth="1"/>
    <col min="19" max="19" width="3.140625" style="7" customWidth="1"/>
    <col min="20" max="20" width="45.57421875" style="8" bestFit="1" customWidth="1"/>
    <col min="21" max="16384" width="9.140625" style="8" customWidth="1"/>
  </cols>
  <sheetData>
    <row r="1" spans="1:3" ht="47.25" customHeight="1">
      <c r="A1" s="225"/>
      <c r="B1" s="225"/>
      <c r="C1" s="12"/>
    </row>
    <row r="2" spans="1:3" ht="21" customHeight="1">
      <c r="A2" s="3"/>
      <c r="B2" s="3"/>
      <c r="C2" s="27" t="s">
        <v>108</v>
      </c>
    </row>
    <row r="3" spans="1:19" s="336" customFormat="1" ht="21" customHeight="1">
      <c r="A3" s="337"/>
      <c r="B3" s="337"/>
      <c r="C3" s="335" t="str">
        <f>Instructions!C4</f>
        <v>Version 3.1, Last Updated: June 7, 2013  SI &amp; ZI</v>
      </c>
      <c r="D3" s="361"/>
      <c r="I3" s="361"/>
      <c r="J3" s="361"/>
      <c r="K3" s="361"/>
      <c r="L3" s="361"/>
      <c r="M3" s="361"/>
      <c r="N3" s="361"/>
      <c r="R3" s="361"/>
      <c r="S3" s="361"/>
    </row>
    <row r="4" spans="1:2" ht="14.25" customHeight="1" thickBot="1">
      <c r="A4" s="244"/>
      <c r="B4" s="244"/>
    </row>
    <row r="5" spans="1:11" ht="34.5" customHeight="1" thickBot="1">
      <c r="A5" s="243"/>
      <c r="B5" s="243"/>
      <c r="C5" s="415" t="s">
        <v>317</v>
      </c>
      <c r="D5" s="416"/>
      <c r="E5" s="416"/>
      <c r="F5" s="416"/>
      <c r="G5" s="417"/>
      <c r="H5" s="13"/>
      <c r="I5" s="4"/>
      <c r="J5" s="14"/>
      <c r="K5" s="4"/>
    </row>
    <row r="6" spans="1:11" ht="39.75" customHeight="1" thickBot="1">
      <c r="A6" s="243"/>
      <c r="B6" s="243"/>
      <c r="C6" s="415" t="s">
        <v>318</v>
      </c>
      <c r="D6" s="416"/>
      <c r="E6" s="416"/>
      <c r="F6" s="416"/>
      <c r="G6" s="417"/>
      <c r="H6" s="13"/>
      <c r="I6" s="4"/>
      <c r="J6" s="14"/>
      <c r="K6" s="4"/>
    </row>
    <row r="7" spans="1:10" s="225" customFormat="1" ht="15.75" thickBot="1">
      <c r="A7" s="243"/>
      <c r="B7" s="243"/>
      <c r="C7" s="229"/>
      <c r="D7" s="229"/>
      <c r="E7" s="229"/>
      <c r="F7" s="229"/>
      <c r="G7" s="229"/>
      <c r="H7" s="229"/>
      <c r="I7" s="229"/>
      <c r="J7" s="229"/>
    </row>
    <row r="8" spans="3:11" ht="14.25">
      <c r="C8" s="51" t="s">
        <v>112</v>
      </c>
      <c r="D8" s="44"/>
      <c r="E8" s="45"/>
      <c r="F8" s="40"/>
      <c r="G8" s="41"/>
      <c r="H8" s="41"/>
      <c r="I8" s="52"/>
      <c r="J8" s="53"/>
      <c r="K8" s="4"/>
    </row>
    <row r="9" spans="3:11" ht="14.25">
      <c r="C9" s="47"/>
      <c r="D9" s="11"/>
      <c r="E9" s="10"/>
      <c r="F9" s="31"/>
      <c r="G9" s="42"/>
      <c r="H9" s="42"/>
      <c r="I9" s="43"/>
      <c r="J9" s="54"/>
      <c r="K9" s="4"/>
    </row>
    <row r="10" spans="3:11" ht="15">
      <c r="C10" s="47"/>
      <c r="D10" s="33" t="s">
        <v>113</v>
      </c>
      <c r="E10" s="32" t="s">
        <v>117</v>
      </c>
      <c r="F10" s="31"/>
      <c r="G10" s="42"/>
      <c r="H10" s="42"/>
      <c r="I10" s="43"/>
      <c r="J10" s="54"/>
      <c r="K10" s="4"/>
    </row>
    <row r="11" spans="3:15" ht="15.75">
      <c r="C11" s="47"/>
      <c r="D11" s="33" t="s">
        <v>114</v>
      </c>
      <c r="E11" s="9" t="s">
        <v>119</v>
      </c>
      <c r="F11" s="31"/>
      <c r="G11" s="42"/>
      <c r="H11" s="42"/>
      <c r="I11" s="43"/>
      <c r="J11" s="54"/>
      <c r="K11" s="4"/>
      <c r="L11" s="319" t="s">
        <v>153</v>
      </c>
      <c r="M11" s="319" t="s">
        <v>154</v>
      </c>
      <c r="N11" s="319" t="s">
        <v>110</v>
      </c>
      <c r="O11" s="96"/>
    </row>
    <row r="12" spans="3:15" ht="15.75">
      <c r="C12" s="47"/>
      <c r="D12" s="33" t="s">
        <v>115</v>
      </c>
      <c r="E12" s="32" t="s">
        <v>118</v>
      </c>
      <c r="F12" s="31"/>
      <c r="G12" s="42"/>
      <c r="H12" s="42"/>
      <c r="I12" s="43"/>
      <c r="J12" s="54"/>
      <c r="K12" s="4"/>
      <c r="L12" s="317">
        <v>3</v>
      </c>
      <c r="M12" s="318">
        <v>1</v>
      </c>
      <c r="N12" s="318">
        <v>1</v>
      </c>
      <c r="O12" s="96"/>
    </row>
    <row r="13" spans="3:11" ht="15">
      <c r="C13" s="48"/>
      <c r="D13" s="33" t="s">
        <v>116</v>
      </c>
      <c r="E13" s="32" t="s">
        <v>244</v>
      </c>
      <c r="F13" s="31"/>
      <c r="G13" s="42"/>
      <c r="H13" s="42"/>
      <c r="I13" s="43"/>
      <c r="J13" s="54"/>
      <c r="K13" s="4"/>
    </row>
    <row r="14" spans="3:11" ht="15">
      <c r="C14" s="46" t="s">
        <v>127</v>
      </c>
      <c r="D14" s="11"/>
      <c r="E14" s="10"/>
      <c r="F14" s="31"/>
      <c r="G14" s="42"/>
      <c r="H14" s="42"/>
      <c r="I14" s="43"/>
      <c r="J14" s="54"/>
      <c r="K14" s="4"/>
    </row>
    <row r="15" spans="3:11" ht="15">
      <c r="C15" s="362" t="s">
        <v>149</v>
      </c>
      <c r="D15" s="252" t="s">
        <v>229</v>
      </c>
      <c r="E15" s="421" t="s">
        <v>175</v>
      </c>
      <c r="F15" s="422"/>
      <c r="G15" s="42"/>
      <c r="J15" s="54"/>
      <c r="K15" s="4"/>
    </row>
    <row r="16" spans="3:11" ht="14.25">
      <c r="C16" s="363">
        <v>2</v>
      </c>
      <c r="D16" s="253">
        <v>0.792</v>
      </c>
      <c r="E16" s="419" t="s">
        <v>120</v>
      </c>
      <c r="F16" s="420"/>
      <c r="G16" s="42"/>
      <c r="J16" s="54"/>
      <c r="K16" s="4"/>
    </row>
    <row r="17" spans="3:11" ht="14.25">
      <c r="C17" s="363">
        <v>3</v>
      </c>
      <c r="D17" s="254">
        <v>0.792</v>
      </c>
      <c r="E17" s="255" t="s">
        <v>121</v>
      </c>
      <c r="F17" s="256"/>
      <c r="G17" s="42"/>
      <c r="J17" s="54"/>
      <c r="K17" s="4"/>
    </row>
    <row r="18" spans="3:11" ht="14.25">
      <c r="C18" s="363">
        <v>4</v>
      </c>
      <c r="D18" s="254">
        <v>0.81</v>
      </c>
      <c r="E18" s="255" t="s">
        <v>122</v>
      </c>
      <c r="F18" s="256"/>
      <c r="G18" s="42"/>
      <c r="J18" s="54"/>
      <c r="K18" s="4"/>
    </row>
    <row r="19" spans="3:11" ht="14.25">
      <c r="C19" s="363">
        <v>5</v>
      </c>
      <c r="D19" s="254">
        <v>1.491</v>
      </c>
      <c r="E19" s="255" t="s">
        <v>123</v>
      </c>
      <c r="F19" s="256"/>
      <c r="G19" s="42"/>
      <c r="J19" s="54"/>
      <c r="K19" s="4"/>
    </row>
    <row r="20" spans="3:11" ht="14.25">
      <c r="C20" s="363">
        <v>6</v>
      </c>
      <c r="D20" s="254">
        <v>1.328</v>
      </c>
      <c r="E20" s="255" t="s">
        <v>124</v>
      </c>
      <c r="F20" s="256"/>
      <c r="G20" s="42"/>
      <c r="J20" s="54"/>
      <c r="K20" s="4"/>
    </row>
    <row r="21" spans="3:11" ht="14.25">
      <c r="C21" s="363">
        <v>7</v>
      </c>
      <c r="D21" s="254">
        <v>1.625</v>
      </c>
      <c r="E21" s="255" t="s">
        <v>125</v>
      </c>
      <c r="F21" s="256"/>
      <c r="G21" s="42"/>
      <c r="J21" s="54"/>
      <c r="K21" s="4"/>
    </row>
    <row r="22" spans="3:11" ht="14.25">
      <c r="C22" s="363">
        <v>8</v>
      </c>
      <c r="D22" s="254">
        <v>1.466</v>
      </c>
      <c r="E22" s="257" t="s">
        <v>126</v>
      </c>
      <c r="F22" s="258"/>
      <c r="G22" s="42"/>
      <c r="J22" s="54"/>
      <c r="K22" s="4"/>
    </row>
    <row r="23" spans="3:11" ht="14.25">
      <c r="C23" s="46" t="s">
        <v>230</v>
      </c>
      <c r="D23" s="11"/>
      <c r="E23" s="10"/>
      <c r="F23" s="31"/>
      <c r="G23" s="42"/>
      <c r="H23" s="42"/>
      <c r="I23" s="43"/>
      <c r="J23" s="54"/>
      <c r="K23" s="6"/>
    </row>
    <row r="24" spans="3:11" ht="14.25">
      <c r="C24" s="46"/>
      <c r="D24" s="11"/>
      <c r="E24" s="10"/>
      <c r="F24" s="31"/>
      <c r="G24" s="42"/>
      <c r="H24" s="42"/>
      <c r="I24" s="43"/>
      <c r="J24" s="54"/>
      <c r="K24" s="6"/>
    </row>
    <row r="25" spans="3:11" ht="14.25">
      <c r="C25" s="364" t="s">
        <v>165</v>
      </c>
      <c r="D25" s="11"/>
      <c r="E25" s="10"/>
      <c r="F25" s="31"/>
      <c r="G25" s="42"/>
      <c r="H25" s="42"/>
      <c r="I25" s="43"/>
      <c r="J25" s="54"/>
      <c r="K25" s="30"/>
    </row>
    <row r="26" spans="3:11" ht="14.25">
      <c r="C26" s="49" t="s">
        <v>160</v>
      </c>
      <c r="D26" s="35" t="s">
        <v>111</v>
      </c>
      <c r="E26" s="10"/>
      <c r="F26" s="31"/>
      <c r="G26" s="42"/>
      <c r="H26" s="42"/>
      <c r="I26" s="43"/>
      <c r="J26" s="54"/>
      <c r="K26" s="30"/>
    </row>
    <row r="27" spans="3:11" ht="14.25">
      <c r="C27" s="49" t="s">
        <v>161</v>
      </c>
      <c r="D27" s="35" t="s">
        <v>163</v>
      </c>
      <c r="E27" s="10"/>
      <c r="F27" s="31"/>
      <c r="G27" s="42"/>
      <c r="H27" s="42"/>
      <c r="I27" s="43"/>
      <c r="J27" s="54"/>
      <c r="K27" s="30"/>
    </row>
    <row r="28" spans="3:11" ht="15" thickBot="1">
      <c r="C28" s="55" t="s">
        <v>162</v>
      </c>
      <c r="D28" s="50" t="s">
        <v>163</v>
      </c>
      <c r="E28" s="56"/>
      <c r="F28" s="57"/>
      <c r="G28" s="58"/>
      <c r="H28" s="58"/>
      <c r="I28" s="59"/>
      <c r="J28" s="60"/>
      <c r="K28" s="30"/>
    </row>
    <row r="29" spans="3:11" ht="14.25">
      <c r="C29" s="11"/>
      <c r="D29" s="11"/>
      <c r="E29" s="10"/>
      <c r="F29" s="5"/>
      <c r="G29" s="13"/>
      <c r="H29" s="13"/>
      <c r="I29" s="4"/>
      <c r="J29" s="14"/>
      <c r="K29" s="6"/>
    </row>
    <row r="30" spans="3:11" ht="15">
      <c r="C30" s="174" t="s">
        <v>2</v>
      </c>
      <c r="D30" s="173"/>
      <c r="E30" s="173"/>
      <c r="F30" s="173"/>
      <c r="G30" s="173"/>
      <c r="H30" s="13"/>
      <c r="I30" s="4"/>
      <c r="J30" s="14"/>
      <c r="K30" s="6"/>
    </row>
    <row r="31" spans="3:11" ht="15">
      <c r="C31" s="174"/>
      <c r="D31" s="173" t="s">
        <v>220</v>
      </c>
      <c r="E31" s="173"/>
      <c r="F31" s="173"/>
      <c r="G31" s="173"/>
      <c r="H31" s="13"/>
      <c r="I31" s="4"/>
      <c r="J31" s="14"/>
      <c r="K31" s="6"/>
    </row>
    <row r="32" spans="3:11" ht="15">
      <c r="C32" s="174"/>
      <c r="D32" s="215" t="s">
        <v>233</v>
      </c>
      <c r="E32" s="173" t="s">
        <v>236</v>
      </c>
      <c r="F32" s="173"/>
      <c r="G32" s="173"/>
      <c r="H32" s="13"/>
      <c r="I32" s="4"/>
      <c r="J32" s="14"/>
      <c r="K32" s="6"/>
    </row>
    <row r="33" spans="3:11" ht="15">
      <c r="C33" s="174"/>
      <c r="D33" s="215" t="s">
        <v>1</v>
      </c>
      <c r="E33" s="173" t="s">
        <v>237</v>
      </c>
      <c r="F33" s="173"/>
      <c r="G33" s="173"/>
      <c r="H33" s="13"/>
      <c r="I33" s="4"/>
      <c r="J33" s="14"/>
      <c r="K33" s="6"/>
    </row>
    <row r="34" spans="3:11" ht="15">
      <c r="C34" s="174"/>
      <c r="D34" s="215" t="s">
        <v>233</v>
      </c>
      <c r="E34" s="216">
        <f>0.792*5000</f>
        <v>3960</v>
      </c>
      <c r="F34" s="173"/>
      <c r="G34" s="173"/>
      <c r="H34" s="13"/>
      <c r="I34" s="4"/>
      <c r="J34" s="14"/>
      <c r="K34" s="6"/>
    </row>
    <row r="35" spans="3:11" ht="15">
      <c r="C35" s="174"/>
      <c r="D35" s="173"/>
      <c r="E35" s="173"/>
      <c r="F35" s="173"/>
      <c r="G35" s="173"/>
      <c r="H35" s="13"/>
      <c r="I35" s="4"/>
      <c r="J35" s="14"/>
      <c r="K35" s="6"/>
    </row>
    <row r="36" spans="3:11" ht="15">
      <c r="C36" s="169"/>
      <c r="D36" s="199" t="s">
        <v>235</v>
      </c>
      <c r="E36" s="195" t="s">
        <v>307</v>
      </c>
      <c r="F36" s="177"/>
      <c r="G36" s="173"/>
      <c r="H36" s="13"/>
      <c r="I36" s="4"/>
      <c r="J36" s="14"/>
      <c r="K36" s="6"/>
    </row>
    <row r="37" spans="3:11" ht="15">
      <c r="C37" s="169"/>
      <c r="D37" s="196" t="s">
        <v>1</v>
      </c>
      <c r="E37" s="195" t="s">
        <v>221</v>
      </c>
      <c r="F37" s="178"/>
      <c r="G37" s="177"/>
      <c r="H37" s="13"/>
      <c r="I37" s="4"/>
      <c r="J37" s="14"/>
      <c r="K37" s="6"/>
    </row>
    <row r="38" spans="3:11" ht="15">
      <c r="C38" s="169"/>
      <c r="D38" s="196" t="s">
        <v>1</v>
      </c>
      <c r="E38" s="195" t="s">
        <v>222</v>
      </c>
      <c r="F38" s="418"/>
      <c r="G38" s="418"/>
      <c r="H38" s="13"/>
      <c r="I38" s="4"/>
      <c r="J38" s="14"/>
      <c r="K38" s="6"/>
    </row>
    <row r="39" spans="3:11" ht="15">
      <c r="C39" s="11"/>
      <c r="D39" s="199" t="s">
        <v>235</v>
      </c>
      <c r="E39" s="198" t="s">
        <v>223</v>
      </c>
      <c r="F39" s="5"/>
      <c r="G39" s="13"/>
      <c r="H39" s="13"/>
      <c r="I39" s="4"/>
      <c r="J39" s="14"/>
      <c r="K39" s="6"/>
    </row>
    <row r="40" spans="3:11" ht="15.75" thickBot="1">
      <c r="C40" s="11"/>
      <c r="D40" s="197"/>
      <c r="E40" s="198"/>
      <c r="F40" s="5"/>
      <c r="G40" s="13"/>
      <c r="H40" s="13"/>
      <c r="I40" s="4"/>
      <c r="J40" s="14"/>
      <c r="K40" s="6"/>
    </row>
    <row r="41" spans="3:11" ht="14.25">
      <c r="C41" s="51" t="s">
        <v>147</v>
      </c>
      <c r="D41" s="44"/>
      <c r="E41" s="45"/>
      <c r="F41" s="40"/>
      <c r="G41" s="41"/>
      <c r="H41" s="41"/>
      <c r="I41" s="52"/>
      <c r="J41" s="53"/>
      <c r="K41" s="6"/>
    </row>
    <row r="42" spans="3:11" ht="15">
      <c r="C42" s="47"/>
      <c r="D42" s="11"/>
      <c r="E42" s="33" t="s">
        <v>128</v>
      </c>
      <c r="F42" s="61" t="s">
        <v>134</v>
      </c>
      <c r="G42" s="42"/>
      <c r="H42" s="42"/>
      <c r="I42" s="43"/>
      <c r="J42" s="54"/>
      <c r="K42" s="6"/>
    </row>
    <row r="43" spans="3:11" ht="18.75">
      <c r="C43" s="47"/>
      <c r="D43" s="11"/>
      <c r="E43" s="33" t="s">
        <v>129</v>
      </c>
      <c r="F43" s="61" t="s">
        <v>309</v>
      </c>
      <c r="G43" s="42"/>
      <c r="H43" s="42"/>
      <c r="I43" s="43"/>
      <c r="J43" s="54"/>
      <c r="K43" s="6"/>
    </row>
    <row r="44" spans="3:11" ht="15">
      <c r="C44" s="47"/>
      <c r="D44" s="11"/>
      <c r="E44" s="33" t="s">
        <v>130</v>
      </c>
      <c r="F44" s="61" t="s">
        <v>135</v>
      </c>
      <c r="G44" s="42"/>
      <c r="H44" s="42"/>
      <c r="I44" s="43"/>
      <c r="J44" s="54"/>
      <c r="K44" s="6"/>
    </row>
    <row r="45" spans="3:11" ht="14.25">
      <c r="C45" s="47"/>
      <c r="D45" s="11"/>
      <c r="E45" s="33" t="s">
        <v>131</v>
      </c>
      <c r="F45" s="61" t="s">
        <v>136</v>
      </c>
      <c r="G45" s="42"/>
      <c r="H45" s="42"/>
      <c r="I45" s="43"/>
      <c r="J45" s="54"/>
      <c r="K45" s="6"/>
    </row>
    <row r="46" spans="3:11" ht="14.25">
      <c r="C46" s="48"/>
      <c r="D46" s="11"/>
      <c r="E46" s="33" t="s">
        <v>114</v>
      </c>
      <c r="F46" s="61" t="s">
        <v>137</v>
      </c>
      <c r="G46" s="42"/>
      <c r="H46" s="42"/>
      <c r="I46" s="43"/>
      <c r="J46" s="54"/>
      <c r="K46" s="6"/>
    </row>
    <row r="47" spans="3:11" ht="14.25">
      <c r="C47" s="48"/>
      <c r="D47" s="11"/>
      <c r="E47" s="33" t="s">
        <v>132</v>
      </c>
      <c r="F47" s="61" t="s">
        <v>138</v>
      </c>
      <c r="G47" s="42"/>
      <c r="H47" s="42"/>
      <c r="I47" s="43"/>
      <c r="J47" s="54"/>
      <c r="K47" s="6"/>
    </row>
    <row r="48" spans="3:11" ht="14.25">
      <c r="C48" s="48"/>
      <c r="D48" s="11"/>
      <c r="E48" s="33" t="s">
        <v>133</v>
      </c>
      <c r="F48" s="61" t="s">
        <v>139</v>
      </c>
      <c r="G48" s="42"/>
      <c r="H48" s="42"/>
      <c r="I48" s="43"/>
      <c r="J48" s="54"/>
      <c r="K48" s="6"/>
    </row>
    <row r="49" spans="3:11" ht="18">
      <c r="C49" s="48"/>
      <c r="D49" s="11"/>
      <c r="E49" s="316" t="s">
        <v>308</v>
      </c>
      <c r="F49" s="61" t="s">
        <v>310</v>
      </c>
      <c r="G49" s="42"/>
      <c r="H49" s="42"/>
      <c r="I49" s="43"/>
      <c r="J49" s="54"/>
      <c r="K49" s="6"/>
    </row>
    <row r="50" spans="3:10" ht="14.25">
      <c r="C50" s="48"/>
      <c r="D50" s="11"/>
      <c r="E50" s="10"/>
      <c r="F50" s="31"/>
      <c r="G50" s="42"/>
      <c r="H50" s="9"/>
      <c r="I50" s="38"/>
      <c r="J50" s="62"/>
    </row>
    <row r="51" spans="3:10" ht="14.25">
      <c r="C51" s="202" t="s">
        <v>159</v>
      </c>
      <c r="D51" s="37" t="s">
        <v>140</v>
      </c>
      <c r="E51" s="37" t="s">
        <v>141</v>
      </c>
      <c r="F51" s="36" t="s">
        <v>142</v>
      </c>
      <c r="G51" s="34" t="s">
        <v>143</v>
      </c>
      <c r="H51" s="34" t="s">
        <v>146</v>
      </c>
      <c r="I51" s="259" t="s">
        <v>152</v>
      </c>
      <c r="J51" s="62"/>
    </row>
    <row r="52" spans="3:10" ht="14.25">
      <c r="C52" s="202">
        <v>2</v>
      </c>
      <c r="D52" s="37">
        <v>1</v>
      </c>
      <c r="E52" s="37">
        <v>0.65</v>
      </c>
      <c r="F52" s="36">
        <v>0.35</v>
      </c>
      <c r="G52" s="34">
        <v>0.65</v>
      </c>
      <c r="H52" s="34">
        <v>0.88</v>
      </c>
      <c r="I52" s="259" t="s">
        <v>157</v>
      </c>
      <c r="J52" s="62"/>
    </row>
    <row r="53" spans="3:13" ht="39.75">
      <c r="C53" s="202">
        <v>3</v>
      </c>
      <c r="D53" s="37">
        <v>1</v>
      </c>
      <c r="E53" s="37">
        <v>0.35</v>
      </c>
      <c r="F53" s="36">
        <v>0.65</v>
      </c>
      <c r="G53" s="34">
        <v>0.65</v>
      </c>
      <c r="H53" s="34">
        <v>0.88</v>
      </c>
      <c r="I53" s="260" t="s">
        <v>144</v>
      </c>
      <c r="J53" s="62"/>
      <c r="L53" s="38"/>
      <c r="M53" s="38"/>
    </row>
    <row r="54" spans="3:13" ht="27">
      <c r="C54" s="365">
        <v>4</v>
      </c>
      <c r="D54" s="37">
        <v>1</v>
      </c>
      <c r="E54" s="37">
        <v>0.117</v>
      </c>
      <c r="F54" s="36">
        <v>0.35</v>
      </c>
      <c r="G54" s="34">
        <v>0.65</v>
      </c>
      <c r="H54" s="34">
        <v>0.88</v>
      </c>
      <c r="I54" s="261" t="s">
        <v>145</v>
      </c>
      <c r="J54" s="54"/>
      <c r="L54" s="38"/>
      <c r="M54" s="38"/>
    </row>
    <row r="55" spans="3:13" ht="14.25">
      <c r="C55" s="47"/>
      <c r="D55" s="11"/>
      <c r="E55" s="10"/>
      <c r="F55" s="31"/>
      <c r="G55" s="42"/>
      <c r="H55" s="42"/>
      <c r="I55" s="43"/>
      <c r="J55" s="54"/>
      <c r="K55" s="6"/>
      <c r="L55" s="38"/>
      <c r="M55" s="38"/>
    </row>
    <row r="56" spans="3:13" ht="14.25">
      <c r="C56" s="46" t="s">
        <v>165</v>
      </c>
      <c r="D56" s="11"/>
      <c r="E56" s="10"/>
      <c r="F56" s="31"/>
      <c r="G56" s="42"/>
      <c r="H56" s="42"/>
      <c r="I56" s="43"/>
      <c r="J56" s="54"/>
      <c r="K56" s="30"/>
      <c r="L56" s="38"/>
      <c r="M56" s="38"/>
    </row>
    <row r="57" spans="3:13" ht="15.75">
      <c r="C57" s="49" t="s">
        <v>73</v>
      </c>
      <c r="D57" s="35" t="s">
        <v>245</v>
      </c>
      <c r="E57" s="9"/>
      <c r="F57" s="31"/>
      <c r="G57" s="42"/>
      <c r="H57" s="42"/>
      <c r="I57" s="43"/>
      <c r="J57" s="54"/>
      <c r="K57" s="30"/>
      <c r="L57" s="38"/>
      <c r="M57" s="38"/>
    </row>
    <row r="58" spans="3:13" ht="14.25">
      <c r="C58" s="49" t="s">
        <v>164</v>
      </c>
      <c r="D58" s="35"/>
      <c r="E58" s="10"/>
      <c r="F58" s="31"/>
      <c r="G58" s="42"/>
      <c r="H58" s="42"/>
      <c r="I58" s="43"/>
      <c r="J58" s="54"/>
      <c r="K58" s="30"/>
      <c r="L58" s="38"/>
      <c r="M58" s="38"/>
    </row>
    <row r="59" spans="3:13" ht="15" thickBot="1">
      <c r="C59" s="63"/>
      <c r="D59" s="64"/>
      <c r="E59" s="56"/>
      <c r="F59" s="57"/>
      <c r="G59" s="58"/>
      <c r="H59" s="58"/>
      <c r="I59" s="59"/>
      <c r="J59" s="60"/>
      <c r="K59" s="6"/>
      <c r="L59" s="38"/>
      <c r="M59" s="38"/>
    </row>
    <row r="60" spans="3:13" ht="14.25">
      <c r="C60" s="11"/>
      <c r="D60" s="11"/>
      <c r="E60" s="10"/>
      <c r="F60" s="5"/>
      <c r="G60" s="13"/>
      <c r="H60" s="13"/>
      <c r="I60" s="4"/>
      <c r="J60" s="14"/>
      <c r="K60" s="6"/>
      <c r="L60" s="38"/>
      <c r="M60" s="38"/>
    </row>
    <row r="61" spans="3:13" ht="15">
      <c r="C61" s="174" t="s">
        <v>2</v>
      </c>
      <c r="D61" s="173"/>
      <c r="E61" s="173"/>
      <c r="F61" s="5"/>
      <c r="G61" s="13"/>
      <c r="H61" s="13"/>
      <c r="I61" s="4"/>
      <c r="J61" s="14"/>
      <c r="K61" s="6"/>
      <c r="L61" s="38"/>
      <c r="M61" s="38"/>
    </row>
    <row r="62" spans="3:13" ht="18">
      <c r="C62" s="174"/>
      <c r="D62" s="173" t="s">
        <v>246</v>
      </c>
      <c r="E62" s="173"/>
      <c r="F62" s="5"/>
      <c r="G62" s="13"/>
      <c r="H62" s="13"/>
      <c r="I62" s="4"/>
      <c r="J62" s="14"/>
      <c r="K62" s="6"/>
      <c r="L62" s="38"/>
      <c r="M62" s="38"/>
    </row>
    <row r="63" spans="3:13" ht="51.75" customHeight="1">
      <c r="C63" s="174"/>
      <c r="D63" s="208" t="s">
        <v>233</v>
      </c>
      <c r="E63" s="428" t="s">
        <v>234</v>
      </c>
      <c r="F63" s="428"/>
      <c r="G63" s="428"/>
      <c r="H63" s="428"/>
      <c r="I63" s="428"/>
      <c r="J63" s="428"/>
      <c r="K63" s="6"/>
      <c r="L63" s="38"/>
      <c r="M63" s="38"/>
    </row>
    <row r="64" spans="3:13" ht="18">
      <c r="C64" s="174"/>
      <c r="D64" s="209" t="s">
        <v>1</v>
      </c>
      <c r="E64" s="210" t="s">
        <v>225</v>
      </c>
      <c r="F64" s="211"/>
      <c r="G64" s="212"/>
      <c r="H64" s="212"/>
      <c r="I64" s="213"/>
      <c r="J64" s="214"/>
      <c r="K64" s="6"/>
      <c r="L64" s="38"/>
      <c r="M64" s="38"/>
    </row>
    <row r="65" spans="3:13" ht="15">
      <c r="C65" s="174"/>
      <c r="D65" s="208" t="s">
        <v>233</v>
      </c>
      <c r="E65" s="210" t="s">
        <v>226</v>
      </c>
      <c r="F65" s="211"/>
      <c r="G65" s="212"/>
      <c r="H65" s="212"/>
      <c r="I65" s="213"/>
      <c r="J65" s="214"/>
      <c r="K65" s="6"/>
      <c r="L65" s="38"/>
      <c r="M65" s="38"/>
    </row>
    <row r="66" spans="3:13" ht="15">
      <c r="C66" s="174"/>
      <c r="D66" s="173"/>
      <c r="E66" s="173"/>
      <c r="F66" s="5"/>
      <c r="G66" s="13"/>
      <c r="H66" s="13"/>
      <c r="I66" s="4"/>
      <c r="J66" s="14"/>
      <c r="K66" s="6"/>
      <c r="L66" s="38"/>
      <c r="M66" s="38"/>
    </row>
    <row r="67" spans="3:13" ht="15">
      <c r="C67" s="174"/>
      <c r="D67" s="173"/>
      <c r="E67" s="173"/>
      <c r="F67" s="5"/>
      <c r="G67" s="13"/>
      <c r="H67" s="13"/>
      <c r="I67" s="4"/>
      <c r="J67" s="14"/>
      <c r="K67" s="6"/>
      <c r="L67" s="38"/>
      <c r="M67" s="38"/>
    </row>
    <row r="68" spans="3:13" ht="74.25" customHeight="1">
      <c r="C68" s="169"/>
      <c r="D68" s="199" t="s">
        <v>235</v>
      </c>
      <c r="E68" s="442" t="s">
        <v>224</v>
      </c>
      <c r="F68" s="442"/>
      <c r="G68" s="442"/>
      <c r="H68" s="442"/>
      <c r="I68" s="442"/>
      <c r="J68" s="14"/>
      <c r="K68" s="6"/>
      <c r="L68" s="38"/>
      <c r="M68" s="38"/>
    </row>
    <row r="69" spans="3:13" ht="18">
      <c r="C69" s="169"/>
      <c r="D69" s="196" t="s">
        <v>1</v>
      </c>
      <c r="E69" s="195" t="s">
        <v>225</v>
      </c>
      <c r="F69" s="5"/>
      <c r="G69" s="13"/>
      <c r="H69" s="13"/>
      <c r="I69" s="4"/>
      <c r="J69" s="14"/>
      <c r="K69" s="6"/>
      <c r="L69" s="38"/>
      <c r="M69" s="38"/>
    </row>
    <row r="70" spans="3:13" ht="15">
      <c r="C70" s="169"/>
      <c r="D70" s="199" t="s">
        <v>235</v>
      </c>
      <c r="E70" s="195" t="s">
        <v>226</v>
      </c>
      <c r="F70" s="5"/>
      <c r="G70" s="13"/>
      <c r="H70" s="13"/>
      <c r="I70" s="4"/>
      <c r="J70" s="14"/>
      <c r="K70" s="6"/>
      <c r="L70" s="38"/>
      <c r="M70" s="38"/>
    </row>
    <row r="71" spans="3:13" ht="14.25">
      <c r="C71" s="11"/>
      <c r="D71" s="11"/>
      <c r="E71" s="10"/>
      <c r="F71" s="5"/>
      <c r="G71" s="13"/>
      <c r="H71" s="13"/>
      <c r="I71" s="4"/>
      <c r="J71" s="14"/>
      <c r="K71" s="6"/>
      <c r="L71" s="38"/>
      <c r="M71" s="38"/>
    </row>
    <row r="72" spans="3:13" ht="14.25">
      <c r="C72" s="92" t="s">
        <v>72</v>
      </c>
      <c r="D72" s="11"/>
      <c r="E72" s="10"/>
      <c r="F72" s="5"/>
      <c r="G72" s="13"/>
      <c r="H72" s="13"/>
      <c r="I72" s="4"/>
      <c r="J72" s="14"/>
      <c r="K72" s="6"/>
      <c r="L72" s="38"/>
      <c r="M72" s="38"/>
    </row>
    <row r="73" spans="3:13" ht="15" thickBot="1">
      <c r="C73" s="11"/>
      <c r="D73" s="11"/>
      <c r="E73" s="10"/>
      <c r="F73" s="5"/>
      <c r="G73" s="13"/>
      <c r="H73" s="13"/>
      <c r="I73" s="4"/>
      <c r="J73" s="14"/>
      <c r="K73" s="6"/>
      <c r="L73" s="38"/>
      <c r="M73" s="38"/>
    </row>
    <row r="74" spans="3:19" ht="14.25">
      <c r="C74" s="431" t="s">
        <v>112</v>
      </c>
      <c r="D74" s="432"/>
      <c r="E74" s="432"/>
      <c r="F74" s="432"/>
      <c r="G74" s="432"/>
      <c r="H74" s="429" t="s">
        <v>170</v>
      </c>
      <c r="I74" s="429"/>
      <c r="J74" s="429"/>
      <c r="K74" s="429"/>
      <c r="L74" s="430"/>
      <c r="M74" s="439" t="s">
        <v>227</v>
      </c>
      <c r="N74" s="440"/>
      <c r="O74" s="200"/>
      <c r="R74" s="8"/>
      <c r="S74" s="8"/>
    </row>
    <row r="75" spans="3:19" ht="14.25">
      <c r="C75" s="366" t="s">
        <v>166</v>
      </c>
      <c r="D75" s="262" t="s">
        <v>167</v>
      </c>
      <c r="E75" s="39" t="s">
        <v>158</v>
      </c>
      <c r="F75" s="39" t="s">
        <v>168</v>
      </c>
      <c r="G75" s="93" t="s">
        <v>169</v>
      </c>
      <c r="H75" s="38" t="s">
        <v>166</v>
      </c>
      <c r="I75" s="38" t="s">
        <v>171</v>
      </c>
      <c r="J75" s="38" t="s">
        <v>172</v>
      </c>
      <c r="K75" s="38" t="s">
        <v>173</v>
      </c>
      <c r="L75" s="62" t="s">
        <v>169</v>
      </c>
      <c r="M75" s="202" t="s">
        <v>154</v>
      </c>
      <c r="N75" s="201" t="s">
        <v>170</v>
      </c>
      <c r="R75" s="8"/>
      <c r="S75" s="8"/>
    </row>
    <row r="76" spans="3:19" ht="14.25">
      <c r="C76" s="367">
        <f>'Input - Output'!D13</f>
        <v>0</v>
      </c>
      <c r="D76" s="263">
        <v>1</v>
      </c>
      <c r="E76" s="262">
        <f>'Input - Output'!F13</f>
        <v>0</v>
      </c>
      <c r="F76" s="262">
        <f>'Input - Output'!G13</f>
        <v>0</v>
      </c>
      <c r="G76" s="321">
        <f>IF(ISERROR(VLOOKUP(D76,C$16:D$22,2,FALSE))=TRUE,0,VLOOKUP(D76,C$16:D$22,2,FALSE)*(E76-F76))</f>
        <v>0</v>
      </c>
      <c r="H76" s="38" t="str">
        <f>'Input - Output'!D26</f>
        <v>Type name here</v>
      </c>
      <c r="I76" s="264">
        <v>1</v>
      </c>
      <c r="J76" s="38">
        <f>'Input - Output'!F26</f>
        <v>0</v>
      </c>
      <c r="K76" s="38">
        <f>'Input - Output'!G26</f>
        <v>0</v>
      </c>
      <c r="L76" s="65">
        <f aca="true" t="shared" si="0" ref="L76:L85">IF(ISERROR(VLOOKUP(I76,$C$52:$J$54,2,FALSE))=TRUE,0,(0.000645*J76*VLOOKUP(I76,$C$52:$J$54,2,FALSE)*VLOOKUP(I76,$C$52:$J$54,3,FALSE)*VLOOKUP(I76,$C$52:$J$54,6,FALSE))/(VLOOKUP(I76,$C$52:$J$54,4,FALSE)*VLOOKUP(I76,$C$52:$J$54,5,FALSE))*K76)</f>
        <v>0</v>
      </c>
      <c r="M76" s="48">
        <f>IF(E76-F76&lt;&gt;0,G76*E76/(E76-F76),0)</f>
        <v>0</v>
      </c>
      <c r="N76" s="62">
        <f>L76</f>
        <v>0</v>
      </c>
      <c r="R76" s="8"/>
      <c r="S76" s="8"/>
    </row>
    <row r="77" spans="3:19" ht="14.25">
      <c r="C77" s="367">
        <f>'Input - Output'!D14</f>
        <v>0</v>
      </c>
      <c r="D77" s="263">
        <v>1</v>
      </c>
      <c r="E77" s="262">
        <f>'Input - Output'!F14</f>
        <v>0</v>
      </c>
      <c r="F77" s="262">
        <f>'Input - Output'!G14</f>
        <v>0</v>
      </c>
      <c r="G77" s="321">
        <f aca="true" t="shared" si="1" ref="G77:G85">IF(ISERROR(VLOOKUP(D77,C$16:D$22,2,FALSE))=TRUE,0,VLOOKUP(D77,C$16:D$22,2,FALSE)*(E77-F77))</f>
        <v>0</v>
      </c>
      <c r="H77" s="38">
        <f>'Input - Output'!D27</f>
        <v>0</v>
      </c>
      <c r="I77" s="264">
        <v>1</v>
      </c>
      <c r="J77" s="38">
        <f>'Input - Output'!F27</f>
        <v>0</v>
      </c>
      <c r="K77" s="38">
        <f>'Input - Output'!G27</f>
        <v>0</v>
      </c>
      <c r="L77" s="65">
        <f t="shared" si="0"/>
        <v>0</v>
      </c>
      <c r="M77" s="48">
        <f aca="true" t="shared" si="2" ref="M77:M85">IF(E77-F77&lt;&gt;0,G77*E77/(E77-F77),0)</f>
        <v>0</v>
      </c>
      <c r="N77" s="62">
        <f aca="true" t="shared" si="3" ref="N77:N85">L77</f>
        <v>0</v>
      </c>
      <c r="R77" s="8"/>
      <c r="S77" s="8"/>
    </row>
    <row r="78" spans="3:19" ht="14.25">
      <c r="C78" s="367">
        <f>'Input - Output'!D15</f>
        <v>0</v>
      </c>
      <c r="D78" s="263">
        <v>1</v>
      </c>
      <c r="E78" s="262">
        <f>'Input - Output'!F15</f>
        <v>0</v>
      </c>
      <c r="F78" s="262">
        <f>'Input - Output'!G15</f>
        <v>0</v>
      </c>
      <c r="G78" s="321">
        <f t="shared" si="1"/>
        <v>0</v>
      </c>
      <c r="H78" s="38">
        <f>'Input - Output'!D28</f>
        <v>0</v>
      </c>
      <c r="I78" s="264">
        <v>1</v>
      </c>
      <c r="J78" s="38">
        <f>'Input - Output'!F28</f>
        <v>0</v>
      </c>
      <c r="K78" s="38">
        <f>'Input - Output'!G28</f>
        <v>0</v>
      </c>
      <c r="L78" s="65">
        <f t="shared" si="0"/>
        <v>0</v>
      </c>
      <c r="M78" s="48">
        <f t="shared" si="2"/>
        <v>0</v>
      </c>
      <c r="N78" s="62">
        <f t="shared" si="3"/>
        <v>0</v>
      </c>
      <c r="R78" s="8"/>
      <c r="S78" s="8"/>
    </row>
    <row r="79" spans="3:19" ht="14.25">
      <c r="C79" s="367">
        <f>'Input - Output'!D16</f>
        <v>0</v>
      </c>
      <c r="D79" s="263">
        <v>1</v>
      </c>
      <c r="E79" s="262">
        <f>'Input - Output'!F16</f>
        <v>0</v>
      </c>
      <c r="F79" s="262">
        <f>'Input - Output'!G16</f>
        <v>0</v>
      </c>
      <c r="G79" s="321">
        <f t="shared" si="1"/>
        <v>0</v>
      </c>
      <c r="H79" s="38">
        <f>'Input - Output'!D29</f>
        <v>0</v>
      </c>
      <c r="I79" s="264">
        <v>1</v>
      </c>
      <c r="J79" s="38">
        <f>'Input - Output'!F29</f>
        <v>0</v>
      </c>
      <c r="K79" s="38">
        <f>'Input - Output'!G29</f>
        <v>0</v>
      </c>
      <c r="L79" s="65">
        <f t="shared" si="0"/>
        <v>0</v>
      </c>
      <c r="M79" s="48">
        <f t="shared" si="2"/>
        <v>0</v>
      </c>
      <c r="N79" s="62">
        <f t="shared" si="3"/>
        <v>0</v>
      </c>
      <c r="R79" s="8"/>
      <c r="S79" s="8"/>
    </row>
    <row r="80" spans="3:19" ht="14.25">
      <c r="C80" s="367">
        <f>'Input - Output'!D17</f>
        <v>0</v>
      </c>
      <c r="D80" s="263">
        <v>1</v>
      </c>
      <c r="E80" s="262">
        <f>'Input - Output'!F17</f>
        <v>0</v>
      </c>
      <c r="F80" s="262">
        <f>'Input - Output'!G17</f>
        <v>0</v>
      </c>
      <c r="G80" s="321">
        <f t="shared" si="1"/>
        <v>0</v>
      </c>
      <c r="H80" s="38">
        <f>'Input - Output'!D30</f>
        <v>0</v>
      </c>
      <c r="I80" s="264">
        <v>1</v>
      </c>
      <c r="J80" s="38">
        <f>'Input - Output'!F30</f>
        <v>0</v>
      </c>
      <c r="K80" s="38">
        <f>'Input - Output'!G30</f>
        <v>0</v>
      </c>
      <c r="L80" s="65">
        <f t="shared" si="0"/>
        <v>0</v>
      </c>
      <c r="M80" s="48">
        <f t="shared" si="2"/>
        <v>0</v>
      </c>
      <c r="N80" s="62">
        <f t="shared" si="3"/>
        <v>0</v>
      </c>
      <c r="R80" s="8"/>
      <c r="S80" s="8"/>
    </row>
    <row r="81" spans="3:19" ht="14.25">
      <c r="C81" s="367">
        <f>'Input - Output'!D18</f>
        <v>0</v>
      </c>
      <c r="D81" s="263">
        <v>1</v>
      </c>
      <c r="E81" s="262">
        <f>'Input - Output'!F18</f>
        <v>0</v>
      </c>
      <c r="F81" s="262">
        <f>'Input - Output'!G18</f>
        <v>0</v>
      </c>
      <c r="G81" s="321">
        <f t="shared" si="1"/>
        <v>0</v>
      </c>
      <c r="H81" s="38">
        <f>'Input - Output'!D31</f>
        <v>0</v>
      </c>
      <c r="I81" s="264">
        <v>1</v>
      </c>
      <c r="J81" s="38">
        <f>'Input - Output'!F31</f>
        <v>0</v>
      </c>
      <c r="K81" s="38">
        <f>'Input - Output'!G31</f>
        <v>0</v>
      </c>
      <c r="L81" s="65">
        <f t="shared" si="0"/>
        <v>0</v>
      </c>
      <c r="M81" s="48">
        <f t="shared" si="2"/>
        <v>0</v>
      </c>
      <c r="N81" s="62">
        <f t="shared" si="3"/>
        <v>0</v>
      </c>
      <c r="R81" s="8"/>
      <c r="S81" s="8"/>
    </row>
    <row r="82" spans="3:19" ht="14.25">
      <c r="C82" s="367">
        <f>'Input - Output'!D19</f>
        <v>0</v>
      </c>
      <c r="D82" s="263">
        <v>1</v>
      </c>
      <c r="E82" s="262">
        <f>'Input - Output'!F19</f>
        <v>0</v>
      </c>
      <c r="F82" s="262">
        <f>'Input - Output'!G19</f>
        <v>0</v>
      </c>
      <c r="G82" s="321">
        <f t="shared" si="1"/>
        <v>0</v>
      </c>
      <c r="H82" s="38">
        <f>'Input - Output'!D32</f>
        <v>0</v>
      </c>
      <c r="I82" s="264">
        <v>1</v>
      </c>
      <c r="J82" s="38">
        <f>'Input - Output'!F32</f>
        <v>0</v>
      </c>
      <c r="K82" s="38">
        <f>'Input - Output'!G32</f>
        <v>0</v>
      </c>
      <c r="L82" s="65">
        <f t="shared" si="0"/>
        <v>0</v>
      </c>
      <c r="M82" s="48">
        <f t="shared" si="2"/>
        <v>0</v>
      </c>
      <c r="N82" s="62">
        <f t="shared" si="3"/>
        <v>0</v>
      </c>
      <c r="R82" s="8"/>
      <c r="S82" s="8"/>
    </row>
    <row r="83" spans="3:19" ht="14.25">
      <c r="C83" s="367">
        <f>'Input - Output'!D20</f>
        <v>0</v>
      </c>
      <c r="D83" s="263">
        <v>1</v>
      </c>
      <c r="E83" s="262">
        <f>'Input - Output'!F20</f>
        <v>0</v>
      </c>
      <c r="F83" s="262">
        <f>'Input - Output'!G20</f>
        <v>0</v>
      </c>
      <c r="G83" s="321">
        <f t="shared" si="1"/>
        <v>0</v>
      </c>
      <c r="H83" s="38">
        <f>'Input - Output'!D33</f>
        <v>0</v>
      </c>
      <c r="I83" s="264">
        <v>1</v>
      </c>
      <c r="J83" s="38">
        <f>'Input - Output'!F33</f>
        <v>0</v>
      </c>
      <c r="K83" s="38">
        <f>'Input - Output'!G33</f>
        <v>0</v>
      </c>
      <c r="L83" s="65">
        <f t="shared" si="0"/>
        <v>0</v>
      </c>
      <c r="M83" s="48">
        <f t="shared" si="2"/>
        <v>0</v>
      </c>
      <c r="N83" s="62">
        <f t="shared" si="3"/>
        <v>0</v>
      </c>
      <c r="R83" s="8"/>
      <c r="S83" s="8"/>
    </row>
    <row r="84" spans="3:19" ht="14.25">
      <c r="C84" s="367">
        <f>'Input - Output'!D21</f>
        <v>0</v>
      </c>
      <c r="D84" s="263">
        <v>1</v>
      </c>
      <c r="E84" s="262">
        <f>'Input - Output'!F21</f>
        <v>0</v>
      </c>
      <c r="F84" s="262">
        <f>'Input - Output'!G21</f>
        <v>0</v>
      </c>
      <c r="G84" s="321">
        <f t="shared" si="1"/>
        <v>0</v>
      </c>
      <c r="H84" s="38">
        <f>'Input - Output'!D34</f>
        <v>0</v>
      </c>
      <c r="I84" s="264">
        <v>1</v>
      </c>
      <c r="J84" s="38">
        <f>'Input - Output'!F34</f>
        <v>0</v>
      </c>
      <c r="K84" s="38">
        <f>'Input - Output'!G34</f>
        <v>0</v>
      </c>
      <c r="L84" s="65">
        <f t="shared" si="0"/>
        <v>0</v>
      </c>
      <c r="M84" s="48">
        <f t="shared" si="2"/>
        <v>0</v>
      </c>
      <c r="N84" s="62">
        <f t="shared" si="3"/>
        <v>0</v>
      </c>
      <c r="R84" s="8"/>
      <c r="S84" s="8"/>
    </row>
    <row r="85" spans="3:19" ht="14.25">
      <c r="C85" s="367">
        <f>'Input - Output'!D22</f>
        <v>0</v>
      </c>
      <c r="D85" s="263">
        <v>1</v>
      </c>
      <c r="E85" s="262">
        <f>'Input - Output'!F22</f>
        <v>0</v>
      </c>
      <c r="F85" s="262">
        <f>'Input - Output'!G22</f>
        <v>0</v>
      </c>
      <c r="G85" s="321">
        <f t="shared" si="1"/>
        <v>0</v>
      </c>
      <c r="H85" s="38">
        <f>'Input - Output'!D35</f>
        <v>0</v>
      </c>
      <c r="I85" s="264">
        <v>1</v>
      </c>
      <c r="J85" s="38">
        <f>'Input - Output'!F35</f>
        <v>0</v>
      </c>
      <c r="K85" s="38">
        <f>'Input - Output'!G35</f>
        <v>0</v>
      </c>
      <c r="L85" s="65">
        <f t="shared" si="0"/>
        <v>0</v>
      </c>
      <c r="M85" s="48">
        <f t="shared" si="2"/>
        <v>0</v>
      </c>
      <c r="N85" s="62">
        <f t="shared" si="3"/>
        <v>0</v>
      </c>
      <c r="R85" s="8"/>
      <c r="S85" s="8"/>
    </row>
    <row r="86" spans="3:19" ht="14.25">
      <c r="C86" s="368"/>
      <c r="D86" s="85"/>
      <c r="E86" s="86"/>
      <c r="F86" s="84" t="s">
        <v>174</v>
      </c>
      <c r="G86" s="94">
        <f>SUM(G76:G85)</f>
        <v>0</v>
      </c>
      <c r="H86" s="87"/>
      <c r="I86" s="87"/>
      <c r="J86" s="88"/>
      <c r="K86" s="84" t="s">
        <v>174</v>
      </c>
      <c r="L86" s="89">
        <f>SUM(L76:L85)</f>
        <v>0</v>
      </c>
      <c r="M86" s="203">
        <f>SUM(M76:M85)</f>
        <v>0</v>
      </c>
      <c r="N86" s="89">
        <f>SUM(N76:N85)</f>
        <v>0</v>
      </c>
      <c r="R86" s="8"/>
      <c r="S86" s="8"/>
    </row>
    <row r="87" spans="3:15" ht="15" thickBot="1">
      <c r="C87" s="63"/>
      <c r="D87" s="64"/>
      <c r="E87" s="56"/>
      <c r="F87" s="57"/>
      <c r="G87" s="58"/>
      <c r="H87" s="58"/>
      <c r="I87" s="59"/>
      <c r="J87" s="66"/>
      <c r="K87" s="90" t="s">
        <v>219</v>
      </c>
      <c r="L87" s="91">
        <f>G86+L86</f>
        <v>0</v>
      </c>
      <c r="M87" s="204"/>
      <c r="N87" s="205">
        <f>M86+N86</f>
        <v>0</v>
      </c>
      <c r="O87" s="9"/>
    </row>
    <row r="88" spans="3:17" ht="14.25">
      <c r="C88" s="11"/>
      <c r="D88" s="11"/>
      <c r="E88" s="10"/>
      <c r="F88" s="31"/>
      <c r="G88" s="42"/>
      <c r="H88" s="42"/>
      <c r="I88" s="43"/>
      <c r="J88" s="39"/>
      <c r="K88" s="30"/>
      <c r="L88" s="38"/>
      <c r="M88" s="38"/>
      <c r="N88" s="38"/>
      <c r="O88" s="9"/>
      <c r="P88" s="9"/>
      <c r="Q88" s="117"/>
    </row>
    <row r="89" spans="3:18" ht="15">
      <c r="C89" s="118"/>
      <c r="D89" s="27" t="s">
        <v>187</v>
      </c>
      <c r="E89" s="118"/>
      <c r="F89" s="118"/>
      <c r="G89" s="119"/>
      <c r="H89" s="118"/>
      <c r="I89" s="119"/>
      <c r="J89" s="118"/>
      <c r="K89" s="118"/>
      <c r="L89" s="118"/>
      <c r="M89" s="118"/>
      <c r="N89" s="118"/>
      <c r="O89" s="118"/>
      <c r="P89" s="118"/>
      <c r="Q89" s="118"/>
      <c r="R89" s="118"/>
    </row>
    <row r="90" spans="3:18" ht="18">
      <c r="C90" s="118"/>
      <c r="D90" s="120" t="s">
        <v>74</v>
      </c>
      <c r="E90" s="121">
        <f>'Input - Output'!E44</f>
        <v>0</v>
      </c>
      <c r="F90" s="122" t="s">
        <v>188</v>
      </c>
      <c r="G90" s="123"/>
      <c r="H90" s="124"/>
      <c r="I90" s="121">
        <f>'Input - Output'!$E$47</f>
        <v>0</v>
      </c>
      <c r="J90" s="121" t="s">
        <v>189</v>
      </c>
      <c r="K90" s="125"/>
      <c r="L90" s="121"/>
      <c r="M90" s="124"/>
      <c r="N90" s="126"/>
      <c r="O90" s="118"/>
      <c r="P90" s="118"/>
      <c r="Q90" s="118"/>
      <c r="R90" s="118"/>
    </row>
    <row r="91" spans="3:18" ht="18">
      <c r="C91" s="118"/>
      <c r="D91" s="124"/>
      <c r="E91" s="121">
        <f>E90*35.315</f>
        <v>0</v>
      </c>
      <c r="F91" s="122" t="s">
        <v>190</v>
      </c>
      <c r="G91" s="123" t="s">
        <v>191</v>
      </c>
      <c r="H91" s="124"/>
      <c r="I91" s="121">
        <f>I90/1020*'Input - Output'!$E$48*'Input - Output'!$E$49*'Input - Output'!$E$50</f>
        <v>0</v>
      </c>
      <c r="J91" s="122" t="s">
        <v>190</v>
      </c>
      <c r="K91" s="125"/>
      <c r="L91" s="121"/>
      <c r="M91" s="124"/>
      <c r="N91" s="126"/>
      <c r="O91" s="118"/>
      <c r="P91" s="118"/>
      <c r="Q91" s="118"/>
      <c r="R91" s="118"/>
    </row>
    <row r="92" spans="3:18" ht="15">
      <c r="C92" s="118"/>
      <c r="D92" s="124"/>
      <c r="E92" s="121">
        <f>1020*E91/(365*24)</f>
        <v>0</v>
      </c>
      <c r="F92" s="122" t="s">
        <v>189</v>
      </c>
      <c r="G92" s="123"/>
      <c r="H92" s="121"/>
      <c r="I92" s="125"/>
      <c r="J92" s="121"/>
      <c r="K92" s="125"/>
      <c r="L92" s="127"/>
      <c r="M92" s="124"/>
      <c r="N92" s="126"/>
      <c r="O92" s="118"/>
      <c r="P92" s="118"/>
      <c r="Q92" s="118"/>
      <c r="R92" s="118"/>
    </row>
    <row r="93" spans="3:18" ht="15.75" thickBot="1">
      <c r="C93" s="118"/>
      <c r="D93" s="128"/>
      <c r="E93" s="128"/>
      <c r="F93" s="129"/>
      <c r="G93" s="129"/>
      <c r="H93" s="130"/>
      <c r="I93" s="130"/>
      <c r="J93" s="130"/>
      <c r="K93" s="130"/>
      <c r="L93" s="118"/>
      <c r="M93" s="128"/>
      <c r="N93" s="126"/>
      <c r="O93" s="118"/>
      <c r="P93" s="118"/>
      <c r="Q93" s="118"/>
      <c r="R93" s="118"/>
    </row>
    <row r="94" spans="3:18" ht="15">
      <c r="C94" s="118"/>
      <c r="D94" s="131"/>
      <c r="E94" s="132"/>
      <c r="F94" s="423" t="s">
        <v>192</v>
      </c>
      <c r="G94" s="423"/>
      <c r="H94" s="423"/>
      <c r="I94" s="423"/>
      <c r="J94" s="423"/>
      <c r="K94" s="423"/>
      <c r="L94" s="133" t="s">
        <v>3</v>
      </c>
      <c r="M94" s="433" t="s">
        <v>193</v>
      </c>
      <c r="N94" s="134"/>
      <c r="O94" s="118"/>
      <c r="P94" s="118"/>
      <c r="Q94" s="118"/>
      <c r="R94" s="118"/>
    </row>
    <row r="95" spans="3:18" ht="18">
      <c r="C95" s="118"/>
      <c r="D95" s="135"/>
      <c r="E95" s="136"/>
      <c r="F95" s="436" t="s">
        <v>194</v>
      </c>
      <c r="G95" s="436"/>
      <c r="H95" s="436"/>
      <c r="I95" s="436"/>
      <c r="J95" s="436"/>
      <c r="K95" s="436"/>
      <c r="L95" s="137" t="s">
        <v>5</v>
      </c>
      <c r="M95" s="434"/>
      <c r="N95" s="138"/>
      <c r="O95" s="118"/>
      <c r="P95" s="118"/>
      <c r="Q95" s="118"/>
      <c r="R95" s="118"/>
    </row>
    <row r="96" spans="3:18" ht="15.75" thickBot="1">
      <c r="C96" s="118"/>
      <c r="D96" s="139" t="s">
        <v>4</v>
      </c>
      <c r="E96" s="140" t="s">
        <v>176</v>
      </c>
      <c r="F96" s="441" t="s">
        <v>157</v>
      </c>
      <c r="G96" s="441"/>
      <c r="H96" s="437" t="s">
        <v>195</v>
      </c>
      <c r="I96" s="438"/>
      <c r="J96" s="437" t="s">
        <v>196</v>
      </c>
      <c r="K96" s="438"/>
      <c r="L96" s="141" t="s">
        <v>6</v>
      </c>
      <c r="M96" s="435"/>
      <c r="N96" s="142" t="s">
        <v>197</v>
      </c>
      <c r="O96" s="118"/>
      <c r="P96" s="118"/>
      <c r="Q96" s="118"/>
      <c r="R96" s="118"/>
    </row>
    <row r="97" spans="3:18" ht="15">
      <c r="C97" s="118"/>
      <c r="D97" s="143"/>
      <c r="E97" s="22"/>
      <c r="F97" s="144"/>
      <c r="G97" s="145"/>
      <c r="H97" s="129"/>
      <c r="I97" s="146"/>
      <c r="J97" s="147"/>
      <c r="K97" s="146"/>
      <c r="L97" s="130"/>
      <c r="M97" s="148"/>
      <c r="N97" s="138"/>
      <c r="O97" s="118"/>
      <c r="P97" s="118"/>
      <c r="Q97" s="118"/>
      <c r="R97" s="118"/>
    </row>
    <row r="98" spans="3:18" ht="15">
      <c r="C98" s="118"/>
      <c r="D98" s="21" t="s">
        <v>75</v>
      </c>
      <c r="E98" s="22" t="s">
        <v>76</v>
      </c>
      <c r="F98" s="424">
        <v>0.6</v>
      </c>
      <c r="G98" s="425"/>
      <c r="H98" s="129"/>
      <c r="I98" s="146">
        <v>0.6</v>
      </c>
      <c r="J98" s="147"/>
      <c r="K98" s="146">
        <v>0.6</v>
      </c>
      <c r="L98" s="149">
        <f>IF($E$90&gt;0,$E$91*IF($C$164=1,F98/1000000*0.4536,IF($C$164=2,I98/1000000*0.4536,K98/1000000*0.4536)),$I$91*IF($C$164=1,F98/1000000*0.4536,IF($C$164=2,I98/1000000*0.4536,K98/1000000*0.4536)))</f>
        <v>0</v>
      </c>
      <c r="M98" s="148" t="s">
        <v>73</v>
      </c>
      <c r="N98" s="138"/>
      <c r="O98" s="118"/>
      <c r="P98" s="118"/>
      <c r="Q98" s="118"/>
      <c r="R98" s="118"/>
    </row>
    <row r="99" spans="3:18" ht="15">
      <c r="C99" s="118"/>
      <c r="D99" s="23" t="s">
        <v>285</v>
      </c>
      <c r="E99" s="22" t="s">
        <v>7</v>
      </c>
      <c r="F99" s="424">
        <v>100</v>
      </c>
      <c r="G99" s="425"/>
      <c r="H99" s="129"/>
      <c r="I99" s="146">
        <v>50</v>
      </c>
      <c r="J99" s="147"/>
      <c r="K99" s="146">
        <v>32</v>
      </c>
      <c r="L99" s="149">
        <f aca="true" t="shared" si="4" ref="L99:L107">IF($E$90&gt;0,$E$91*IF($C$164=1,F99/1000000*0.4536,IF($C$164=2,I99/1000000*0.4536,K99/1000000*0.4536)),$I$91*IF($C$164=1,F99/1000000*0.4536,IF($C$164=2,I99/1000000*0.4536,K99/1000000*0.4536)))</f>
        <v>0</v>
      </c>
      <c r="M99" s="148" t="s">
        <v>201</v>
      </c>
      <c r="N99" s="138"/>
      <c r="O99" s="118"/>
      <c r="P99" s="118"/>
      <c r="Q99" s="118"/>
      <c r="R99" s="118"/>
    </row>
    <row r="100" spans="3:18" ht="15">
      <c r="C100" s="118"/>
      <c r="D100" s="21" t="s">
        <v>77</v>
      </c>
      <c r="E100" s="22" t="s">
        <v>78</v>
      </c>
      <c r="F100" s="424">
        <v>84</v>
      </c>
      <c r="G100" s="425"/>
      <c r="H100" s="129"/>
      <c r="I100" s="146">
        <v>84</v>
      </c>
      <c r="J100" s="147"/>
      <c r="K100" s="146">
        <v>84</v>
      </c>
      <c r="L100" s="149">
        <f t="shared" si="4"/>
        <v>0</v>
      </c>
      <c r="M100" s="148" t="s">
        <v>198</v>
      </c>
      <c r="N100" s="138"/>
      <c r="O100" s="118"/>
      <c r="P100" s="118"/>
      <c r="Q100" s="118"/>
      <c r="R100" s="118"/>
    </row>
    <row r="101" spans="3:18" ht="15">
      <c r="C101" s="118"/>
      <c r="D101" s="21" t="s">
        <v>79</v>
      </c>
      <c r="E101" s="22" t="s">
        <v>80</v>
      </c>
      <c r="F101" s="424">
        <v>2.2</v>
      </c>
      <c r="G101" s="425"/>
      <c r="H101" s="129"/>
      <c r="I101" s="146">
        <v>2.2</v>
      </c>
      <c r="J101" s="147"/>
      <c r="K101" s="146">
        <v>0.64</v>
      </c>
      <c r="L101" s="149">
        <f t="shared" si="4"/>
        <v>0</v>
      </c>
      <c r="M101" s="148" t="s">
        <v>199</v>
      </c>
      <c r="N101" s="138"/>
      <c r="O101" s="118"/>
      <c r="P101" s="118"/>
      <c r="Q101" s="118"/>
      <c r="R101" s="118"/>
    </row>
    <row r="102" spans="3:18" ht="15">
      <c r="C102" s="118"/>
      <c r="D102" s="23" t="s">
        <v>106</v>
      </c>
      <c r="E102" s="22" t="s">
        <v>0</v>
      </c>
      <c r="F102" s="424">
        <v>7.6</v>
      </c>
      <c r="G102" s="425"/>
      <c r="H102" s="129"/>
      <c r="I102" s="146">
        <v>7.6</v>
      </c>
      <c r="J102" s="147"/>
      <c r="K102" s="146">
        <v>7.6</v>
      </c>
      <c r="L102" s="149">
        <f t="shared" si="4"/>
        <v>0</v>
      </c>
      <c r="M102" s="148" t="s">
        <v>198</v>
      </c>
      <c r="N102" s="138"/>
      <c r="O102" s="118"/>
      <c r="P102" s="118"/>
      <c r="Q102" s="118"/>
      <c r="R102" s="118"/>
    </row>
    <row r="103" spans="3:18" ht="15">
      <c r="C103" s="118"/>
      <c r="D103" s="23" t="s">
        <v>81</v>
      </c>
      <c r="E103" s="150" t="s">
        <v>82</v>
      </c>
      <c r="F103" s="426">
        <v>120000</v>
      </c>
      <c r="G103" s="427"/>
      <c r="H103" s="130"/>
      <c r="I103" s="151">
        <v>120000</v>
      </c>
      <c r="J103" s="152"/>
      <c r="K103" s="151">
        <v>120000</v>
      </c>
      <c r="L103" s="149">
        <f t="shared" si="4"/>
        <v>0</v>
      </c>
      <c r="M103" s="148" t="s">
        <v>73</v>
      </c>
      <c r="N103" s="138"/>
      <c r="O103" s="118"/>
      <c r="P103" s="118"/>
      <c r="Q103" s="118"/>
      <c r="R103" s="118"/>
    </row>
    <row r="104" spans="3:18" ht="15">
      <c r="C104" s="118"/>
      <c r="D104" s="21" t="s">
        <v>83</v>
      </c>
      <c r="E104" s="22" t="s">
        <v>0</v>
      </c>
      <c r="F104" s="424">
        <v>11</v>
      </c>
      <c r="G104" s="425"/>
      <c r="H104" s="129"/>
      <c r="I104" s="146">
        <v>11</v>
      </c>
      <c r="J104" s="147"/>
      <c r="K104" s="146">
        <v>11</v>
      </c>
      <c r="L104" s="149">
        <f t="shared" si="4"/>
        <v>0</v>
      </c>
      <c r="M104" s="148" t="s">
        <v>198</v>
      </c>
      <c r="N104" s="138"/>
      <c r="O104" s="118"/>
      <c r="P104" s="118"/>
      <c r="Q104" s="118"/>
      <c r="R104" s="118"/>
    </row>
    <row r="105" spans="3:18" ht="15">
      <c r="C105" s="118"/>
      <c r="D105" s="21" t="s">
        <v>281</v>
      </c>
      <c r="E105" s="22" t="s">
        <v>9</v>
      </c>
      <c r="F105" s="424">
        <v>0.0005</v>
      </c>
      <c r="G105" s="425"/>
      <c r="H105" s="129"/>
      <c r="I105" s="153">
        <v>0.0005</v>
      </c>
      <c r="J105" s="154"/>
      <c r="K105" s="146">
        <v>0.0005</v>
      </c>
      <c r="L105" s="149">
        <f t="shared" si="4"/>
        <v>0</v>
      </c>
      <c r="M105" s="148" t="s">
        <v>200</v>
      </c>
      <c r="N105" s="138"/>
      <c r="O105" s="118"/>
      <c r="P105" s="118"/>
      <c r="Q105" s="118"/>
      <c r="R105" s="118"/>
    </row>
    <row r="106" spans="3:18" ht="15">
      <c r="C106" s="118"/>
      <c r="D106" s="21" t="s">
        <v>84</v>
      </c>
      <c r="E106" s="22" t="s">
        <v>85</v>
      </c>
      <c r="F106" s="424">
        <v>2.3</v>
      </c>
      <c r="G106" s="425"/>
      <c r="H106" s="129"/>
      <c r="I106" s="146">
        <v>2.3</v>
      </c>
      <c r="J106" s="147"/>
      <c r="K106" s="146">
        <v>2.3</v>
      </c>
      <c r="L106" s="149">
        <f t="shared" si="4"/>
        <v>0</v>
      </c>
      <c r="M106" s="148" t="s">
        <v>198</v>
      </c>
      <c r="N106" s="138"/>
      <c r="O106" s="118"/>
      <c r="P106" s="118"/>
      <c r="Q106" s="118"/>
      <c r="R106" s="118"/>
    </row>
    <row r="107" spans="3:18" ht="15">
      <c r="C107" s="118"/>
      <c r="D107" s="21" t="s">
        <v>286</v>
      </c>
      <c r="E107" s="22" t="s">
        <v>0</v>
      </c>
      <c r="F107" s="424">
        <v>5.5</v>
      </c>
      <c r="G107" s="425"/>
      <c r="H107" s="129"/>
      <c r="I107" s="146">
        <v>5.5</v>
      </c>
      <c r="J107" s="147"/>
      <c r="K107" s="146">
        <v>5.5</v>
      </c>
      <c r="L107" s="149">
        <f t="shared" si="4"/>
        <v>0</v>
      </c>
      <c r="M107" s="148" t="s">
        <v>201</v>
      </c>
      <c r="N107" s="155"/>
      <c r="O107" s="118"/>
      <c r="P107" s="118"/>
      <c r="Q107" s="118"/>
      <c r="R107" s="118"/>
    </row>
    <row r="108" spans="3:18" ht="15">
      <c r="C108" s="118"/>
      <c r="D108" s="21" t="s">
        <v>10</v>
      </c>
      <c r="E108" s="22" t="s">
        <v>11</v>
      </c>
      <c r="F108" s="156"/>
      <c r="G108" s="146">
        <v>2.4E-05</v>
      </c>
      <c r="H108" s="156"/>
      <c r="I108" s="146">
        <v>2.4E-05</v>
      </c>
      <c r="J108" s="156"/>
      <c r="K108" s="146">
        <v>2.4E-05</v>
      </c>
      <c r="L108" s="157">
        <f>IF($E$90&gt;0,$E$91*IF($D$164=1,G108/1000000*0.4536,IF($D$164=2,I108/1000000*0.4536,K108/1000000*0.4536)),$I$91*IF($D$164=1,G108/1000000*0.4536,IF($D$164=2,I108/1000000*0.4536,K108/1000000*0.4536)))</f>
        <v>0</v>
      </c>
      <c r="M108" s="148" t="s">
        <v>200</v>
      </c>
      <c r="N108" s="155"/>
      <c r="O108" s="118"/>
      <c r="P108" s="118"/>
      <c r="Q108" s="118"/>
      <c r="R108" s="118"/>
    </row>
    <row r="109" spans="3:18" ht="15">
      <c r="C109" s="118"/>
      <c r="D109" s="21" t="s">
        <v>12</v>
      </c>
      <c r="E109" s="22" t="s">
        <v>13</v>
      </c>
      <c r="F109" s="158" t="s">
        <v>14</v>
      </c>
      <c r="G109" s="159">
        <v>1.8E-06</v>
      </c>
      <c r="H109" s="158" t="s">
        <v>14</v>
      </c>
      <c r="I109" s="159">
        <v>1.8E-06</v>
      </c>
      <c r="J109" s="158" t="s">
        <v>14</v>
      </c>
      <c r="K109" s="159">
        <v>1.8E-06</v>
      </c>
      <c r="L109" s="157">
        <f aca="true" t="shared" si="5" ref="L109:L150">IF($E$90&gt;0,$E$91*IF($D$164=1,G109/1000000*0.4536,IF($D$164=2,I109/1000000*0.4536,K109/1000000*0.4536)),$I$91*IF($D$164=1,G109/1000000*0.4536,IF($D$164=2,I109/1000000*0.4536,K109/1000000*0.4536)))</f>
        <v>0</v>
      </c>
      <c r="M109" s="148" t="s">
        <v>199</v>
      </c>
      <c r="N109" s="155" t="s">
        <v>202</v>
      </c>
      <c r="O109" s="118"/>
      <c r="P109" s="118"/>
      <c r="Q109" s="118"/>
      <c r="R109" s="118"/>
    </row>
    <row r="110" spans="3:18" ht="15">
      <c r="C110" s="118"/>
      <c r="D110" s="21" t="s">
        <v>15</v>
      </c>
      <c r="E110" s="22" t="s">
        <v>16</v>
      </c>
      <c r="F110" s="158" t="s">
        <v>14</v>
      </c>
      <c r="G110" s="146">
        <v>1.6E-05</v>
      </c>
      <c r="H110" s="158" t="s">
        <v>14</v>
      </c>
      <c r="I110" s="146">
        <v>1.6E-05</v>
      </c>
      <c r="J110" s="158" t="s">
        <v>14</v>
      </c>
      <c r="K110" s="146">
        <v>1.6E-05</v>
      </c>
      <c r="L110" s="157">
        <f t="shared" si="5"/>
        <v>0</v>
      </c>
      <c r="M110" s="148" t="s">
        <v>199</v>
      </c>
      <c r="N110" s="155" t="s">
        <v>202</v>
      </c>
      <c r="O110" s="118"/>
      <c r="P110" s="118"/>
      <c r="Q110" s="118"/>
      <c r="R110" s="118"/>
    </row>
    <row r="111" spans="3:18" ht="15">
      <c r="C111" s="118"/>
      <c r="D111" s="21" t="s">
        <v>17</v>
      </c>
      <c r="E111" s="22" t="s">
        <v>18</v>
      </c>
      <c r="F111" s="158" t="s">
        <v>14</v>
      </c>
      <c r="G111" s="146">
        <v>1.8E-06</v>
      </c>
      <c r="H111" s="158" t="s">
        <v>14</v>
      </c>
      <c r="I111" s="146">
        <v>1.8E-06</v>
      </c>
      <c r="J111" s="158" t="s">
        <v>14</v>
      </c>
      <c r="K111" s="146">
        <v>1.8E-06</v>
      </c>
      <c r="L111" s="157">
        <f t="shared" si="5"/>
        <v>0</v>
      </c>
      <c r="M111" s="148" t="s">
        <v>199</v>
      </c>
      <c r="N111" s="155" t="s">
        <v>202</v>
      </c>
      <c r="O111" s="118"/>
      <c r="P111" s="118"/>
      <c r="Q111" s="118"/>
      <c r="R111" s="118"/>
    </row>
    <row r="112" spans="3:18" ht="15">
      <c r="C112" s="118"/>
      <c r="D112" s="23" t="s">
        <v>19</v>
      </c>
      <c r="E112" s="22" t="s">
        <v>20</v>
      </c>
      <c r="F112" s="158" t="s">
        <v>14</v>
      </c>
      <c r="G112" s="146">
        <v>1.8E-06</v>
      </c>
      <c r="H112" s="158" t="s">
        <v>14</v>
      </c>
      <c r="I112" s="146">
        <v>1.8E-06</v>
      </c>
      <c r="J112" s="158" t="s">
        <v>14</v>
      </c>
      <c r="K112" s="146">
        <v>1.8E-06</v>
      </c>
      <c r="L112" s="157">
        <f t="shared" si="5"/>
        <v>0</v>
      </c>
      <c r="M112" s="148" t="s">
        <v>199</v>
      </c>
      <c r="N112" s="155" t="s">
        <v>202</v>
      </c>
      <c r="O112" s="118"/>
      <c r="P112" s="118"/>
      <c r="Q112" s="118"/>
      <c r="R112" s="118"/>
    </row>
    <row r="113" spans="3:18" ht="15">
      <c r="C113" s="118"/>
      <c r="D113" s="21" t="s">
        <v>21</v>
      </c>
      <c r="E113" s="22" t="s">
        <v>22</v>
      </c>
      <c r="F113" s="158" t="s">
        <v>14</v>
      </c>
      <c r="G113" s="146">
        <v>2.4E-06</v>
      </c>
      <c r="H113" s="158" t="s">
        <v>14</v>
      </c>
      <c r="I113" s="146">
        <v>2.4E-06</v>
      </c>
      <c r="J113" s="158" t="s">
        <v>14</v>
      </c>
      <c r="K113" s="146">
        <v>2.4E-06</v>
      </c>
      <c r="L113" s="157">
        <f t="shared" si="5"/>
        <v>0</v>
      </c>
      <c r="M113" s="148" t="s">
        <v>199</v>
      </c>
      <c r="N113" s="155"/>
      <c r="O113" s="118"/>
      <c r="P113" s="118"/>
      <c r="Q113" s="118"/>
      <c r="R113" s="118"/>
    </row>
    <row r="114" spans="3:18" ht="15">
      <c r="C114" s="118"/>
      <c r="D114" s="21" t="s">
        <v>203</v>
      </c>
      <c r="E114" s="22" t="s">
        <v>24</v>
      </c>
      <c r="F114" s="158" t="s">
        <v>14</v>
      </c>
      <c r="G114" s="146">
        <v>1.8E-06</v>
      </c>
      <c r="H114" s="158" t="s">
        <v>14</v>
      </c>
      <c r="I114" s="146">
        <v>1.8E-06</v>
      </c>
      <c r="J114" s="158" t="s">
        <v>14</v>
      </c>
      <c r="K114" s="146">
        <v>1.8E-06</v>
      </c>
      <c r="L114" s="157">
        <f t="shared" si="5"/>
        <v>0</v>
      </c>
      <c r="M114" s="148" t="s">
        <v>199</v>
      </c>
      <c r="N114" s="155" t="s">
        <v>202</v>
      </c>
      <c r="O114" s="118"/>
      <c r="P114" s="118"/>
      <c r="Q114" s="118"/>
      <c r="R114" s="118"/>
    </row>
    <row r="115" spans="3:18" ht="15">
      <c r="C115" s="118"/>
      <c r="D115" s="21" t="s">
        <v>25</v>
      </c>
      <c r="E115" s="22" t="s">
        <v>26</v>
      </c>
      <c r="F115" s="156"/>
      <c r="G115" s="146">
        <v>0.0021</v>
      </c>
      <c r="H115" s="156"/>
      <c r="I115" s="146">
        <v>0.0021</v>
      </c>
      <c r="J115" s="156"/>
      <c r="K115" s="146">
        <v>0.0021</v>
      </c>
      <c r="L115" s="157">
        <f t="shared" si="5"/>
        <v>0</v>
      </c>
      <c r="M115" s="148" t="s">
        <v>198</v>
      </c>
      <c r="N115" s="155"/>
      <c r="O115" s="118"/>
      <c r="P115" s="118"/>
      <c r="Q115" s="118"/>
      <c r="R115" s="118"/>
    </row>
    <row r="116" spans="3:18" ht="15">
      <c r="C116" s="118"/>
      <c r="D116" s="21" t="s">
        <v>27</v>
      </c>
      <c r="E116" s="22" t="s">
        <v>28</v>
      </c>
      <c r="F116" s="158" t="s">
        <v>14</v>
      </c>
      <c r="G116" s="146">
        <v>1.2E-06</v>
      </c>
      <c r="H116" s="158" t="s">
        <v>14</v>
      </c>
      <c r="I116" s="146">
        <v>1.2E-06</v>
      </c>
      <c r="J116" s="158" t="s">
        <v>14</v>
      </c>
      <c r="K116" s="146">
        <v>1.2E-06</v>
      </c>
      <c r="L116" s="157">
        <f t="shared" si="5"/>
        <v>0</v>
      </c>
      <c r="M116" s="148" t="s">
        <v>199</v>
      </c>
      <c r="N116" s="155" t="s">
        <v>202</v>
      </c>
      <c r="O116" s="118"/>
      <c r="P116" s="118"/>
      <c r="Q116" s="118"/>
      <c r="R116" s="118"/>
    </row>
    <row r="117" spans="3:18" ht="15">
      <c r="C117" s="118"/>
      <c r="D117" s="21" t="s">
        <v>29</v>
      </c>
      <c r="E117" s="22" t="s">
        <v>30</v>
      </c>
      <c r="F117" s="158" t="s">
        <v>14</v>
      </c>
      <c r="G117" s="146">
        <v>1.8E-06</v>
      </c>
      <c r="H117" s="158" t="s">
        <v>14</v>
      </c>
      <c r="I117" s="146">
        <v>1.8E-06</v>
      </c>
      <c r="J117" s="158" t="s">
        <v>14</v>
      </c>
      <c r="K117" s="146">
        <v>1.8E-06</v>
      </c>
      <c r="L117" s="157">
        <f t="shared" si="5"/>
        <v>0</v>
      </c>
      <c r="M117" s="148" t="s">
        <v>199</v>
      </c>
      <c r="N117" s="155" t="s">
        <v>202</v>
      </c>
      <c r="O117" s="118"/>
      <c r="P117" s="118"/>
      <c r="Q117" s="118"/>
      <c r="R117" s="118"/>
    </row>
    <row r="118" spans="3:18" ht="15">
      <c r="C118" s="118"/>
      <c r="D118" s="21" t="s">
        <v>31</v>
      </c>
      <c r="E118" s="22" t="s">
        <v>32</v>
      </c>
      <c r="F118" s="158" t="s">
        <v>14</v>
      </c>
      <c r="G118" s="146">
        <v>1.2E-06</v>
      </c>
      <c r="H118" s="158" t="s">
        <v>14</v>
      </c>
      <c r="I118" s="146">
        <v>1.2E-06</v>
      </c>
      <c r="J118" s="158" t="s">
        <v>14</v>
      </c>
      <c r="K118" s="146">
        <v>1.2E-06</v>
      </c>
      <c r="L118" s="157">
        <f t="shared" si="5"/>
        <v>0</v>
      </c>
      <c r="M118" s="148" t="s">
        <v>199</v>
      </c>
      <c r="N118" s="155" t="s">
        <v>202</v>
      </c>
      <c r="O118" s="118"/>
      <c r="P118" s="118"/>
      <c r="Q118" s="118"/>
      <c r="R118" s="118"/>
    </row>
    <row r="119" spans="3:18" ht="15">
      <c r="C119" s="118"/>
      <c r="D119" s="21" t="s">
        <v>240</v>
      </c>
      <c r="E119" s="22" t="s">
        <v>241</v>
      </c>
      <c r="F119" s="158" t="s">
        <v>14</v>
      </c>
      <c r="G119" s="146">
        <v>1.8E-06</v>
      </c>
      <c r="H119" s="158" t="s">
        <v>14</v>
      </c>
      <c r="I119" s="146">
        <v>1.8E-06</v>
      </c>
      <c r="J119" s="158" t="s">
        <v>14</v>
      </c>
      <c r="K119" s="146">
        <v>1.8E-06</v>
      </c>
      <c r="L119" s="157">
        <f t="shared" si="5"/>
        <v>0</v>
      </c>
      <c r="M119" s="148" t="s">
        <v>199</v>
      </c>
      <c r="N119" s="155" t="s">
        <v>202</v>
      </c>
      <c r="O119" s="118"/>
      <c r="P119" s="118"/>
      <c r="Q119" s="118"/>
      <c r="R119" s="118"/>
    </row>
    <row r="120" spans="3:18" ht="15">
      <c r="C120" s="118"/>
      <c r="D120" s="21" t="s">
        <v>33</v>
      </c>
      <c r="E120" s="22" t="s">
        <v>34</v>
      </c>
      <c r="F120" s="156"/>
      <c r="G120" s="146">
        <v>2.1</v>
      </c>
      <c r="H120" s="156"/>
      <c r="I120" s="146">
        <v>2.1</v>
      </c>
      <c r="J120" s="156"/>
      <c r="K120" s="146">
        <v>2.1</v>
      </c>
      <c r="L120" s="157">
        <f t="shared" si="5"/>
        <v>0</v>
      </c>
      <c r="M120" s="148" t="s">
        <v>199</v>
      </c>
      <c r="N120" s="155"/>
      <c r="O120" s="118"/>
      <c r="P120" s="118"/>
      <c r="Q120" s="118"/>
      <c r="R120" s="118"/>
    </row>
    <row r="121" spans="3:18" ht="15">
      <c r="C121" s="118"/>
      <c r="D121" s="21" t="s">
        <v>35</v>
      </c>
      <c r="E121" s="22" t="s">
        <v>36</v>
      </c>
      <c r="F121" s="158" t="s">
        <v>14</v>
      </c>
      <c r="G121" s="146">
        <v>1.8E-06</v>
      </c>
      <c r="H121" s="158" t="s">
        <v>14</v>
      </c>
      <c r="I121" s="146">
        <v>1.8E-06</v>
      </c>
      <c r="J121" s="158" t="s">
        <v>14</v>
      </c>
      <c r="K121" s="146">
        <v>1.8E-06</v>
      </c>
      <c r="L121" s="157">
        <f t="shared" si="5"/>
        <v>0</v>
      </c>
      <c r="M121" s="148" t="s">
        <v>199</v>
      </c>
      <c r="N121" s="155" t="s">
        <v>202</v>
      </c>
      <c r="O121" s="118"/>
      <c r="P121" s="118"/>
      <c r="Q121" s="118"/>
      <c r="R121" s="118"/>
    </row>
    <row r="122" spans="3:18" ht="15">
      <c r="C122" s="118"/>
      <c r="D122" s="21" t="s">
        <v>37</v>
      </c>
      <c r="E122" s="22" t="s">
        <v>38</v>
      </c>
      <c r="F122" s="158" t="s">
        <v>14</v>
      </c>
      <c r="G122" s="146">
        <v>1.2E-06</v>
      </c>
      <c r="H122" s="158" t="s">
        <v>14</v>
      </c>
      <c r="I122" s="146">
        <v>1.2E-06</v>
      </c>
      <c r="J122" s="158" t="s">
        <v>14</v>
      </c>
      <c r="K122" s="146">
        <v>1.2E-06</v>
      </c>
      <c r="L122" s="157">
        <f t="shared" si="5"/>
        <v>0</v>
      </c>
      <c r="M122" s="148" t="s">
        <v>199</v>
      </c>
      <c r="N122" s="155" t="s">
        <v>202</v>
      </c>
      <c r="O122" s="118"/>
      <c r="P122" s="118"/>
      <c r="Q122" s="118"/>
      <c r="R122" s="118"/>
    </row>
    <row r="123" spans="3:18" ht="15">
      <c r="C123" s="118"/>
      <c r="D123" s="21" t="s">
        <v>39</v>
      </c>
      <c r="E123" s="22" t="s">
        <v>40</v>
      </c>
      <c r="F123" s="156"/>
      <c r="G123" s="146">
        <v>0.0012</v>
      </c>
      <c r="H123" s="156"/>
      <c r="I123" s="146">
        <v>0.0012</v>
      </c>
      <c r="J123" s="156"/>
      <c r="K123" s="146">
        <v>0.0012</v>
      </c>
      <c r="L123" s="157">
        <f t="shared" si="5"/>
        <v>0</v>
      </c>
      <c r="M123" s="148" t="s">
        <v>199</v>
      </c>
      <c r="N123" s="155"/>
      <c r="O123" s="118"/>
      <c r="P123" s="118"/>
      <c r="Q123" s="118"/>
      <c r="R123" s="118"/>
    </row>
    <row r="124" spans="3:18" ht="15">
      <c r="C124" s="118"/>
      <c r="D124" s="21" t="s">
        <v>41</v>
      </c>
      <c r="E124" s="22" t="s">
        <v>42</v>
      </c>
      <c r="F124" s="156"/>
      <c r="G124" s="146">
        <v>3.1</v>
      </c>
      <c r="H124" s="156"/>
      <c r="I124" s="146">
        <v>3.1</v>
      </c>
      <c r="J124" s="156"/>
      <c r="K124" s="146">
        <v>3.1</v>
      </c>
      <c r="L124" s="157">
        <f t="shared" si="5"/>
        <v>0</v>
      </c>
      <c r="M124" s="148" t="s">
        <v>199</v>
      </c>
      <c r="N124" s="155"/>
      <c r="O124" s="118"/>
      <c r="P124" s="118"/>
      <c r="Q124" s="118"/>
      <c r="R124" s="118"/>
    </row>
    <row r="125" spans="3:18" ht="15">
      <c r="C125" s="118"/>
      <c r="D125" s="21" t="s">
        <v>43</v>
      </c>
      <c r="E125" s="22" t="s">
        <v>44</v>
      </c>
      <c r="F125" s="156"/>
      <c r="G125" s="146">
        <v>3E-06</v>
      </c>
      <c r="H125" s="156"/>
      <c r="I125" s="146">
        <v>3E-06</v>
      </c>
      <c r="J125" s="156"/>
      <c r="K125" s="146">
        <v>3E-06</v>
      </c>
      <c r="L125" s="157">
        <f t="shared" si="5"/>
        <v>0</v>
      </c>
      <c r="M125" s="148" t="s">
        <v>199</v>
      </c>
      <c r="N125" s="155" t="s">
        <v>202</v>
      </c>
      <c r="O125" s="118"/>
      <c r="P125" s="118"/>
      <c r="Q125" s="118"/>
      <c r="R125" s="118"/>
    </row>
    <row r="126" spans="3:18" ht="15">
      <c r="C126" s="118"/>
      <c r="D126" s="21" t="s">
        <v>45</v>
      </c>
      <c r="E126" s="22" t="s">
        <v>46</v>
      </c>
      <c r="F126" s="156"/>
      <c r="G126" s="146">
        <v>2.8E-06</v>
      </c>
      <c r="H126" s="156"/>
      <c r="I126" s="146">
        <v>2.8E-06</v>
      </c>
      <c r="J126" s="156"/>
      <c r="K126" s="146">
        <v>2.8E-06</v>
      </c>
      <c r="L126" s="157">
        <f t="shared" si="5"/>
        <v>0</v>
      </c>
      <c r="M126" s="148" t="s">
        <v>199</v>
      </c>
      <c r="N126" s="155" t="s">
        <v>202</v>
      </c>
      <c r="O126" s="118"/>
      <c r="P126" s="118"/>
      <c r="Q126" s="118"/>
      <c r="R126" s="118"/>
    </row>
    <row r="127" spans="3:18" ht="15">
      <c r="C127" s="118"/>
      <c r="D127" s="21" t="s">
        <v>47</v>
      </c>
      <c r="E127" s="22" t="s">
        <v>48</v>
      </c>
      <c r="F127" s="156"/>
      <c r="G127" s="146">
        <v>0.075</v>
      </c>
      <c r="H127" s="156"/>
      <c r="I127" s="146">
        <v>0.075</v>
      </c>
      <c r="J127" s="156"/>
      <c r="K127" s="146">
        <v>0.075</v>
      </c>
      <c r="L127" s="157">
        <f t="shared" si="5"/>
        <v>0</v>
      </c>
      <c r="M127" s="148" t="s">
        <v>198</v>
      </c>
      <c r="N127" s="155"/>
      <c r="O127" s="118"/>
      <c r="P127" s="118"/>
      <c r="Q127" s="118"/>
      <c r="R127" s="118"/>
    </row>
    <row r="128" spans="3:18" ht="15">
      <c r="C128" s="118"/>
      <c r="D128" s="21" t="s">
        <v>49</v>
      </c>
      <c r="E128" s="22" t="s">
        <v>50</v>
      </c>
      <c r="F128" s="156"/>
      <c r="G128" s="146">
        <v>1.8</v>
      </c>
      <c r="H128" s="156"/>
      <c r="I128" s="146">
        <v>1.8</v>
      </c>
      <c r="J128" s="156"/>
      <c r="K128" s="146">
        <v>1.8</v>
      </c>
      <c r="L128" s="157">
        <f t="shared" si="5"/>
        <v>0</v>
      </c>
      <c r="M128" s="148" t="s">
        <v>199</v>
      </c>
      <c r="N128" s="155"/>
      <c r="O128" s="118"/>
      <c r="P128" s="118"/>
      <c r="Q128" s="118"/>
      <c r="R128" s="118"/>
    </row>
    <row r="129" spans="3:18" ht="15">
      <c r="C129" s="118"/>
      <c r="D129" s="21" t="s">
        <v>51</v>
      </c>
      <c r="E129" s="22" t="s">
        <v>52</v>
      </c>
      <c r="F129" s="158" t="s">
        <v>14</v>
      </c>
      <c r="G129" s="146">
        <v>1.8E-06</v>
      </c>
      <c r="H129" s="158" t="s">
        <v>14</v>
      </c>
      <c r="I129" s="146">
        <v>1.8E-06</v>
      </c>
      <c r="J129" s="158" t="s">
        <v>14</v>
      </c>
      <c r="K129" s="146">
        <v>1.8E-06</v>
      </c>
      <c r="L129" s="157">
        <f t="shared" si="5"/>
        <v>0</v>
      </c>
      <c r="M129" s="148" t="s">
        <v>199</v>
      </c>
      <c r="N129" s="155" t="s">
        <v>202</v>
      </c>
      <c r="O129" s="118"/>
      <c r="P129" s="118"/>
      <c r="Q129" s="118"/>
      <c r="R129" s="118"/>
    </row>
    <row r="130" spans="3:18" ht="15">
      <c r="C130" s="118"/>
      <c r="D130" s="21" t="s">
        <v>53</v>
      </c>
      <c r="E130" s="22" t="s">
        <v>54</v>
      </c>
      <c r="F130" s="156"/>
      <c r="G130" s="146">
        <v>0.00061</v>
      </c>
      <c r="H130" s="156"/>
      <c r="I130" s="146">
        <v>0.00061</v>
      </c>
      <c r="J130" s="156"/>
      <c r="K130" s="146">
        <v>0.00061</v>
      </c>
      <c r="L130" s="157">
        <f t="shared" si="5"/>
        <v>0</v>
      </c>
      <c r="M130" s="148" t="s">
        <v>199</v>
      </c>
      <c r="N130" s="155"/>
      <c r="O130" s="118"/>
      <c r="P130" s="118"/>
      <c r="Q130" s="118"/>
      <c r="R130" s="118"/>
    </row>
    <row r="131" spans="3:18" ht="15">
      <c r="C131" s="118"/>
      <c r="D131" s="21" t="s">
        <v>55</v>
      </c>
      <c r="E131" s="22" t="s">
        <v>56</v>
      </c>
      <c r="F131" s="156"/>
      <c r="G131" s="146">
        <v>2.6</v>
      </c>
      <c r="H131" s="156"/>
      <c r="I131" s="146">
        <v>2.6</v>
      </c>
      <c r="J131" s="156"/>
      <c r="K131" s="146">
        <v>2.6</v>
      </c>
      <c r="L131" s="157">
        <f t="shared" si="5"/>
        <v>0</v>
      </c>
      <c r="M131" s="148" t="s">
        <v>199</v>
      </c>
      <c r="N131" s="155"/>
      <c r="O131" s="118"/>
      <c r="P131" s="118"/>
      <c r="Q131" s="118"/>
      <c r="R131" s="118"/>
    </row>
    <row r="132" spans="3:18" ht="15">
      <c r="C132" s="118"/>
      <c r="D132" s="21" t="s">
        <v>57</v>
      </c>
      <c r="E132" s="22" t="s">
        <v>58</v>
      </c>
      <c r="F132" s="156"/>
      <c r="G132" s="146">
        <v>1.7E-05</v>
      </c>
      <c r="H132" s="156"/>
      <c r="I132" s="146">
        <v>1.7E-05</v>
      </c>
      <c r="J132" s="156"/>
      <c r="K132" s="146">
        <v>1.7E-05</v>
      </c>
      <c r="L132" s="157">
        <f t="shared" si="5"/>
        <v>0</v>
      </c>
      <c r="M132" s="148" t="s">
        <v>200</v>
      </c>
      <c r="N132" s="155" t="s">
        <v>202</v>
      </c>
      <c r="O132" s="118"/>
      <c r="P132" s="118"/>
      <c r="Q132" s="118"/>
      <c r="R132" s="118"/>
    </row>
    <row r="133" spans="3:18" ht="15">
      <c r="C133" s="118"/>
      <c r="D133" s="21" t="s">
        <v>59</v>
      </c>
      <c r="E133" s="22" t="s">
        <v>60</v>
      </c>
      <c r="F133" s="156"/>
      <c r="G133" s="146">
        <v>1.6</v>
      </c>
      <c r="H133" s="156"/>
      <c r="I133" s="146">
        <v>1.6</v>
      </c>
      <c r="J133" s="156"/>
      <c r="K133" s="146">
        <v>1.6</v>
      </c>
      <c r="L133" s="157">
        <f t="shared" si="5"/>
        <v>0</v>
      </c>
      <c r="M133" s="148" t="s">
        <v>199</v>
      </c>
      <c r="N133" s="155"/>
      <c r="O133" s="118"/>
      <c r="P133" s="118"/>
      <c r="Q133" s="118"/>
      <c r="R133" s="118"/>
    </row>
    <row r="134" spans="3:18" ht="15">
      <c r="C134" s="118"/>
      <c r="D134" s="21" t="s">
        <v>61</v>
      </c>
      <c r="E134" s="22" t="s">
        <v>62</v>
      </c>
      <c r="F134" s="156"/>
      <c r="G134" s="146">
        <v>5E-05</v>
      </c>
      <c r="H134" s="156"/>
      <c r="I134" s="146">
        <v>5E-05</v>
      </c>
      <c r="J134" s="156"/>
      <c r="K134" s="146">
        <v>5E-05</v>
      </c>
      <c r="L134" s="157">
        <f t="shared" si="5"/>
        <v>0</v>
      </c>
      <c r="M134" s="148" t="s">
        <v>199</v>
      </c>
      <c r="N134" s="155" t="s">
        <v>202</v>
      </c>
      <c r="O134" s="118"/>
      <c r="P134" s="118"/>
      <c r="Q134" s="118"/>
      <c r="R134" s="118"/>
    </row>
    <row r="135" spans="3:18" ht="15">
      <c r="C135" s="118"/>
      <c r="D135" s="21" t="s">
        <v>63</v>
      </c>
      <c r="E135" s="22" t="s">
        <v>64</v>
      </c>
      <c r="F135" s="156"/>
      <c r="G135" s="146">
        <v>0.0034</v>
      </c>
      <c r="H135" s="156"/>
      <c r="I135" s="146">
        <v>0.0034</v>
      </c>
      <c r="J135" s="156"/>
      <c r="K135" s="146">
        <v>0.0034</v>
      </c>
      <c r="L135" s="157">
        <f t="shared" si="5"/>
        <v>0</v>
      </c>
      <c r="M135" s="148" t="s">
        <v>201</v>
      </c>
      <c r="N135" s="155"/>
      <c r="O135" s="118"/>
      <c r="P135" s="118"/>
      <c r="Q135" s="118"/>
      <c r="R135" s="118"/>
    </row>
    <row r="136" spans="3:18" ht="15">
      <c r="C136" s="118"/>
      <c r="D136" s="21" t="s">
        <v>104</v>
      </c>
      <c r="E136" s="22" t="s">
        <v>0</v>
      </c>
      <c r="F136" s="156"/>
      <c r="G136" s="146" t="s">
        <v>0</v>
      </c>
      <c r="H136" s="156"/>
      <c r="I136" s="146" t="s">
        <v>0</v>
      </c>
      <c r="J136" s="156"/>
      <c r="K136" s="146" t="s">
        <v>0</v>
      </c>
      <c r="L136" s="157">
        <f>SUMIF(N108:N135,N136,L108:L135)</f>
        <v>0</v>
      </c>
      <c r="M136" s="148" t="s">
        <v>199</v>
      </c>
      <c r="N136" s="155" t="s">
        <v>202</v>
      </c>
      <c r="O136" s="118"/>
      <c r="P136" s="118"/>
      <c r="Q136" s="118"/>
      <c r="R136" s="118"/>
    </row>
    <row r="137" spans="3:18" ht="15">
      <c r="C137" s="118"/>
      <c r="D137" s="21" t="s">
        <v>86</v>
      </c>
      <c r="E137" s="22" t="s">
        <v>87</v>
      </c>
      <c r="F137" s="158"/>
      <c r="G137" s="146">
        <v>0.0002</v>
      </c>
      <c r="H137" s="158"/>
      <c r="I137" s="146">
        <v>0.0002</v>
      </c>
      <c r="J137" s="158"/>
      <c r="K137" s="146">
        <v>0.0002</v>
      </c>
      <c r="L137" s="157">
        <f t="shared" si="5"/>
        <v>0</v>
      </c>
      <c r="M137" s="148" t="s">
        <v>199</v>
      </c>
      <c r="N137" s="138"/>
      <c r="O137" s="118"/>
      <c r="P137" s="118"/>
      <c r="Q137" s="118"/>
      <c r="R137" s="118"/>
    </row>
    <row r="138" spans="3:18" ht="15">
      <c r="C138" s="118"/>
      <c r="D138" s="21" t="s">
        <v>88</v>
      </c>
      <c r="E138" s="22" t="s">
        <v>89</v>
      </c>
      <c r="F138" s="158"/>
      <c r="G138" s="146">
        <v>0.0044</v>
      </c>
      <c r="H138" s="158"/>
      <c r="I138" s="146">
        <v>0.0044</v>
      </c>
      <c r="J138" s="158"/>
      <c r="K138" s="146">
        <v>0.0044</v>
      </c>
      <c r="L138" s="157">
        <f t="shared" si="5"/>
        <v>0</v>
      </c>
      <c r="M138" s="148" t="s">
        <v>200</v>
      </c>
      <c r="N138" s="138"/>
      <c r="O138" s="118"/>
      <c r="P138" s="118"/>
      <c r="Q138" s="118"/>
      <c r="R138" s="118"/>
    </row>
    <row r="139" spans="3:18" ht="15">
      <c r="C139" s="118"/>
      <c r="D139" s="21" t="s">
        <v>90</v>
      </c>
      <c r="E139" s="22" t="s">
        <v>91</v>
      </c>
      <c r="F139" s="158" t="s">
        <v>14</v>
      </c>
      <c r="G139" s="146">
        <v>1.2E-05</v>
      </c>
      <c r="H139" s="158" t="s">
        <v>14</v>
      </c>
      <c r="I139" s="146">
        <v>1.2E-05</v>
      </c>
      <c r="J139" s="158" t="s">
        <v>14</v>
      </c>
      <c r="K139" s="146">
        <v>1.2E-05</v>
      </c>
      <c r="L139" s="157">
        <f t="shared" si="5"/>
        <v>0</v>
      </c>
      <c r="M139" s="148" t="s">
        <v>199</v>
      </c>
      <c r="N139" s="138"/>
      <c r="O139" s="118"/>
      <c r="P139" s="118"/>
      <c r="Q139" s="118"/>
      <c r="R139" s="118"/>
    </row>
    <row r="140" spans="3:18" ht="15">
      <c r="C140" s="118"/>
      <c r="D140" s="21" t="s">
        <v>279</v>
      </c>
      <c r="E140" s="22" t="s">
        <v>65</v>
      </c>
      <c r="F140" s="158"/>
      <c r="G140" s="146">
        <v>0.0011</v>
      </c>
      <c r="H140" s="158"/>
      <c r="I140" s="146">
        <v>0.0011</v>
      </c>
      <c r="J140" s="158"/>
      <c r="K140" s="146">
        <v>0.0011</v>
      </c>
      <c r="L140" s="157">
        <f t="shared" si="5"/>
        <v>0</v>
      </c>
      <c r="M140" s="148" t="s">
        <v>200</v>
      </c>
      <c r="N140" s="138"/>
      <c r="O140" s="118"/>
      <c r="P140" s="118"/>
      <c r="Q140" s="118"/>
      <c r="R140" s="118"/>
    </row>
    <row r="141" spans="3:18" ht="15">
      <c r="C141" s="118"/>
      <c r="D141" s="21" t="s">
        <v>288</v>
      </c>
      <c r="E141" s="22" t="s">
        <v>0</v>
      </c>
      <c r="F141" s="158"/>
      <c r="G141" s="146">
        <v>0.0014</v>
      </c>
      <c r="H141" s="158"/>
      <c r="I141" s="146">
        <v>0.0014</v>
      </c>
      <c r="J141" s="158"/>
      <c r="K141" s="146">
        <v>0.0014</v>
      </c>
      <c r="L141" s="157">
        <f t="shared" si="5"/>
        <v>0</v>
      </c>
      <c r="M141" s="148" t="s">
        <v>200</v>
      </c>
      <c r="N141" s="138"/>
      <c r="O141" s="118"/>
      <c r="P141" s="118"/>
      <c r="Q141" s="118"/>
      <c r="R141" s="118"/>
    </row>
    <row r="142" spans="3:18" ht="15">
      <c r="C142" s="118"/>
      <c r="D142" s="21" t="s">
        <v>92</v>
      </c>
      <c r="E142" s="22" t="s">
        <v>93</v>
      </c>
      <c r="F142" s="158"/>
      <c r="G142" s="146">
        <v>8.4E-05</v>
      </c>
      <c r="H142" s="158"/>
      <c r="I142" s="146">
        <v>8.4E-05</v>
      </c>
      <c r="J142" s="158"/>
      <c r="K142" s="146">
        <v>8.4E-05</v>
      </c>
      <c r="L142" s="157">
        <f t="shared" si="5"/>
        <v>0</v>
      </c>
      <c r="M142" s="148" t="s">
        <v>200</v>
      </c>
      <c r="N142" s="138"/>
      <c r="O142" s="118"/>
      <c r="P142" s="118"/>
      <c r="Q142" s="118"/>
      <c r="R142" s="118"/>
    </row>
    <row r="143" spans="3:18" ht="15">
      <c r="C143" s="118"/>
      <c r="D143" s="21" t="s">
        <v>94</v>
      </c>
      <c r="E143" s="22" t="s">
        <v>95</v>
      </c>
      <c r="F143" s="158"/>
      <c r="G143" s="146">
        <v>0.00085</v>
      </c>
      <c r="H143" s="158"/>
      <c r="I143" s="146">
        <v>0.00085</v>
      </c>
      <c r="J143" s="158"/>
      <c r="K143" s="146">
        <v>0.00085</v>
      </c>
      <c r="L143" s="157">
        <f t="shared" si="5"/>
        <v>0</v>
      </c>
      <c r="M143" s="148" t="s">
        <v>201</v>
      </c>
      <c r="N143" s="138"/>
      <c r="O143" s="118"/>
      <c r="P143" s="118"/>
      <c r="Q143" s="118"/>
      <c r="R143" s="118"/>
    </row>
    <row r="144" spans="3:18" ht="15">
      <c r="C144" s="118"/>
      <c r="D144" s="21" t="s">
        <v>282</v>
      </c>
      <c r="E144" s="22" t="s">
        <v>66</v>
      </c>
      <c r="F144" s="158"/>
      <c r="G144" s="146">
        <v>0.00038</v>
      </c>
      <c r="H144" s="158"/>
      <c r="I144" s="146">
        <v>0.00038</v>
      </c>
      <c r="J144" s="158"/>
      <c r="K144" s="146">
        <v>0.00038</v>
      </c>
      <c r="L144" s="157">
        <f t="shared" si="5"/>
        <v>0</v>
      </c>
      <c r="M144" s="148" t="s">
        <v>200</v>
      </c>
      <c r="N144" s="138"/>
      <c r="O144" s="118"/>
      <c r="P144" s="118"/>
      <c r="Q144" s="118"/>
      <c r="R144" s="118"/>
    </row>
    <row r="145" spans="3:18" ht="15">
      <c r="C145" s="118"/>
      <c r="D145" s="21" t="s">
        <v>283</v>
      </c>
      <c r="E145" s="22" t="s">
        <v>67</v>
      </c>
      <c r="F145" s="158"/>
      <c r="G145" s="146">
        <v>0.00026</v>
      </c>
      <c r="H145" s="158"/>
      <c r="I145" s="146">
        <v>0.00026</v>
      </c>
      <c r="J145" s="158"/>
      <c r="K145" s="146">
        <v>0.00026</v>
      </c>
      <c r="L145" s="157">
        <f t="shared" si="5"/>
        <v>0</v>
      </c>
      <c r="M145" s="148" t="s">
        <v>200</v>
      </c>
      <c r="N145" s="138"/>
      <c r="O145" s="118"/>
      <c r="P145" s="118"/>
      <c r="Q145" s="118"/>
      <c r="R145" s="118"/>
    </row>
    <row r="146" spans="3:18" ht="15">
      <c r="C146" s="118"/>
      <c r="D146" s="21" t="s">
        <v>96</v>
      </c>
      <c r="E146" s="22" t="s">
        <v>97</v>
      </c>
      <c r="F146" s="158"/>
      <c r="G146" s="146">
        <v>0.0011</v>
      </c>
      <c r="H146" s="158"/>
      <c r="I146" s="146">
        <v>0.0011</v>
      </c>
      <c r="J146" s="158"/>
      <c r="K146" s="146">
        <v>0.0011</v>
      </c>
      <c r="L146" s="157">
        <f t="shared" si="5"/>
        <v>0</v>
      </c>
      <c r="M146" s="148" t="s">
        <v>200</v>
      </c>
      <c r="N146" s="138"/>
      <c r="O146" s="118"/>
      <c r="P146" s="118"/>
      <c r="Q146" s="118"/>
      <c r="R146" s="118"/>
    </row>
    <row r="147" spans="3:18" ht="15">
      <c r="C147" s="118"/>
      <c r="D147" s="21" t="s">
        <v>284</v>
      </c>
      <c r="E147" s="22" t="s">
        <v>68</v>
      </c>
      <c r="F147" s="158"/>
      <c r="G147" s="146">
        <v>0.0021</v>
      </c>
      <c r="H147" s="158"/>
      <c r="I147" s="146">
        <v>0.0021</v>
      </c>
      <c r="J147" s="158"/>
      <c r="K147" s="146">
        <v>0.0021</v>
      </c>
      <c r="L147" s="157">
        <f t="shared" si="5"/>
        <v>0</v>
      </c>
      <c r="M147" s="148" t="s">
        <v>201</v>
      </c>
      <c r="N147" s="138"/>
      <c r="O147" s="118"/>
      <c r="P147" s="118"/>
      <c r="Q147" s="118"/>
      <c r="R147" s="118"/>
    </row>
    <row r="148" spans="3:18" ht="15">
      <c r="C148" s="118"/>
      <c r="D148" s="21" t="s">
        <v>98</v>
      </c>
      <c r="E148" s="22" t="s">
        <v>99</v>
      </c>
      <c r="F148" s="158"/>
      <c r="G148" s="146">
        <v>2.4E-05</v>
      </c>
      <c r="H148" s="158"/>
      <c r="I148" s="146">
        <v>2.4E-05</v>
      </c>
      <c r="J148" s="158"/>
      <c r="K148" s="146">
        <v>2.4E-05</v>
      </c>
      <c r="L148" s="157">
        <f t="shared" si="5"/>
        <v>0</v>
      </c>
      <c r="M148" s="148" t="s">
        <v>199</v>
      </c>
      <c r="N148" s="138"/>
      <c r="O148" s="118"/>
      <c r="P148" s="118"/>
      <c r="Q148" s="118"/>
      <c r="R148" s="118"/>
    </row>
    <row r="149" spans="3:18" ht="15">
      <c r="C149" s="118"/>
      <c r="D149" s="21" t="s">
        <v>100</v>
      </c>
      <c r="E149" s="22" t="s">
        <v>101</v>
      </c>
      <c r="F149" s="158"/>
      <c r="G149" s="146">
        <v>0.0023</v>
      </c>
      <c r="H149" s="158"/>
      <c r="I149" s="146">
        <v>0.0023</v>
      </c>
      <c r="J149" s="158"/>
      <c r="K149" s="146">
        <v>0.0023</v>
      </c>
      <c r="L149" s="157">
        <f t="shared" si="5"/>
        <v>0</v>
      </c>
      <c r="M149" s="148" t="s">
        <v>200</v>
      </c>
      <c r="N149" s="138"/>
      <c r="O149" s="118"/>
      <c r="P149" s="118"/>
      <c r="Q149" s="118"/>
      <c r="R149" s="118"/>
    </row>
    <row r="150" spans="3:18" ht="15.75" thickBot="1">
      <c r="C150" s="118"/>
      <c r="D150" s="24" t="s">
        <v>102</v>
      </c>
      <c r="E150" s="25" t="s">
        <v>103</v>
      </c>
      <c r="F150" s="160"/>
      <c r="G150" s="161">
        <v>0.029</v>
      </c>
      <c r="H150" s="160"/>
      <c r="I150" s="161">
        <v>0.029</v>
      </c>
      <c r="J150" s="160"/>
      <c r="K150" s="161">
        <v>0.029</v>
      </c>
      <c r="L150" s="162">
        <f t="shared" si="5"/>
        <v>0</v>
      </c>
      <c r="M150" s="163" t="s">
        <v>199</v>
      </c>
      <c r="N150" s="164"/>
      <c r="O150" s="118"/>
      <c r="P150" s="118"/>
      <c r="Q150" s="118"/>
      <c r="R150" s="118"/>
    </row>
    <row r="151" spans="3:18" ht="15">
      <c r="C151" s="118"/>
      <c r="D151" s="165" t="s">
        <v>177</v>
      </c>
      <c r="E151" s="165"/>
      <c r="F151" s="129"/>
      <c r="G151" s="166"/>
      <c r="H151" s="129"/>
      <c r="I151" s="166"/>
      <c r="J151" s="129"/>
      <c r="K151" s="166"/>
      <c r="L151" s="129"/>
      <c r="M151" s="157"/>
      <c r="N151" s="167"/>
      <c r="O151" s="118"/>
      <c r="P151" s="118"/>
      <c r="Q151" s="118"/>
      <c r="R151" s="118"/>
    </row>
    <row r="152" spans="3:18" ht="15">
      <c r="C152" s="118"/>
      <c r="D152" s="168" t="s">
        <v>69</v>
      </c>
      <c r="E152" s="169"/>
      <c r="F152" s="123"/>
      <c r="G152" s="123"/>
      <c r="H152" s="170"/>
      <c r="I152" s="171"/>
      <c r="J152" s="170"/>
      <c r="K152" s="171"/>
      <c r="L152" s="170"/>
      <c r="M152" s="169"/>
      <c r="N152" s="126"/>
      <c r="O152" s="118"/>
      <c r="P152" s="118"/>
      <c r="Q152" s="118"/>
      <c r="R152" s="118"/>
    </row>
    <row r="153" spans="3:18" ht="15">
      <c r="C153" s="118"/>
      <c r="D153" s="168" t="s">
        <v>70</v>
      </c>
      <c r="E153" s="168"/>
      <c r="F153" s="168"/>
      <c r="G153" s="168"/>
      <c r="H153" s="168"/>
      <c r="I153" s="172"/>
      <c r="J153" s="168"/>
      <c r="K153" s="172"/>
      <c r="L153" s="168"/>
      <c r="M153" s="168"/>
      <c r="N153" s="124"/>
      <c r="O153" s="118"/>
      <c r="P153" s="118"/>
      <c r="Q153" s="118"/>
      <c r="R153" s="118"/>
    </row>
    <row r="154" spans="3:18" ht="15">
      <c r="C154" s="118"/>
      <c r="D154" s="173"/>
      <c r="E154" s="168"/>
      <c r="F154" s="168"/>
      <c r="G154" s="168"/>
      <c r="H154" s="168"/>
      <c r="I154" s="172"/>
      <c r="J154" s="168"/>
      <c r="K154" s="172"/>
      <c r="L154" s="168"/>
      <c r="M154" s="168"/>
      <c r="N154" s="124"/>
      <c r="O154" s="118"/>
      <c r="P154" s="118"/>
      <c r="Q154" s="118"/>
      <c r="R154" s="118"/>
    </row>
    <row r="155" spans="3:18" ht="15">
      <c r="C155" s="118"/>
      <c r="D155" s="174" t="s">
        <v>2</v>
      </c>
      <c r="E155" s="173"/>
      <c r="F155" s="173"/>
      <c r="G155" s="173"/>
      <c r="H155" s="173"/>
      <c r="I155" s="175"/>
      <c r="J155" s="173"/>
      <c r="K155" s="175"/>
      <c r="L155" s="173"/>
      <c r="M155" s="173"/>
      <c r="N155" s="126"/>
      <c r="O155" s="118"/>
      <c r="P155" s="118"/>
      <c r="Q155" s="118"/>
      <c r="R155" s="118"/>
    </row>
    <row r="156" spans="3:18" ht="18">
      <c r="C156" s="118"/>
      <c r="D156" s="169"/>
      <c r="E156" s="169"/>
      <c r="F156" s="176" t="s">
        <v>204</v>
      </c>
      <c r="G156" s="177" t="s">
        <v>205</v>
      </c>
      <c r="H156" s="173"/>
      <c r="I156" s="175"/>
      <c r="J156" s="173"/>
      <c r="K156" s="175"/>
      <c r="L156" s="173"/>
      <c r="M156" s="173"/>
      <c r="N156" s="126"/>
      <c r="O156" s="118"/>
      <c r="P156" s="118"/>
      <c r="Q156" s="118"/>
      <c r="R156" s="118"/>
    </row>
    <row r="157" spans="3:18" ht="18">
      <c r="C157" s="118"/>
      <c r="D157" s="169"/>
      <c r="E157" s="169"/>
      <c r="F157" s="176" t="s">
        <v>1</v>
      </c>
      <c r="G157" s="178">
        <f>IF(E91&gt;0,E91,I91)</f>
        <v>0</v>
      </c>
      <c r="H157" s="177" t="s">
        <v>206</v>
      </c>
      <c r="I157" s="175"/>
      <c r="J157" s="173"/>
      <c r="K157" s="175"/>
      <c r="L157" s="173"/>
      <c r="M157" s="173"/>
      <c r="N157" s="126"/>
      <c r="O157" s="118"/>
      <c r="P157" s="118"/>
      <c r="Q157" s="118"/>
      <c r="R157" s="118"/>
    </row>
    <row r="158" spans="3:18" ht="15">
      <c r="C158" s="118"/>
      <c r="D158" s="169"/>
      <c r="E158" s="169"/>
      <c r="F158" s="176" t="s">
        <v>71</v>
      </c>
      <c r="G158" s="418">
        <f>L99</f>
        <v>0</v>
      </c>
      <c r="H158" s="418"/>
      <c r="I158" s="175"/>
      <c r="J158" s="173"/>
      <c r="K158" s="175"/>
      <c r="L158" s="173"/>
      <c r="M158" s="173"/>
      <c r="N158" s="126"/>
      <c r="O158" s="118"/>
      <c r="P158" s="118"/>
      <c r="Q158" s="118"/>
      <c r="R158" s="118"/>
    </row>
    <row r="159" spans="3:18" ht="15.75" thickBot="1">
      <c r="C159" s="118"/>
      <c r="D159" s="169"/>
      <c r="E159" s="169"/>
      <c r="F159" s="176"/>
      <c r="G159" s="193"/>
      <c r="H159" s="193"/>
      <c r="I159" s="175"/>
      <c r="J159" s="173"/>
      <c r="K159" s="175"/>
      <c r="L159" s="173"/>
      <c r="M159" s="173"/>
      <c r="N159" s="126"/>
      <c r="O159" s="118"/>
      <c r="P159" s="118"/>
      <c r="Q159" s="118"/>
      <c r="R159" s="118"/>
    </row>
    <row r="160" spans="3:18" ht="15">
      <c r="C160" s="186" t="s">
        <v>171</v>
      </c>
      <c r="D160" s="187"/>
      <c r="E160" s="188"/>
      <c r="F160" s="173"/>
      <c r="G160" s="173"/>
      <c r="H160" s="173"/>
      <c r="I160" s="175"/>
      <c r="J160" s="173"/>
      <c r="K160" s="175"/>
      <c r="L160" s="173"/>
      <c r="M160" s="173"/>
      <c r="N160" s="126"/>
      <c r="O160" s="118"/>
      <c r="P160" s="118"/>
      <c r="Q160" s="118"/>
      <c r="R160" s="118"/>
    </row>
    <row r="161" spans="3:18" ht="15">
      <c r="C161" s="265" t="s">
        <v>216</v>
      </c>
      <c r="D161" s="266"/>
      <c r="E161" s="189"/>
      <c r="F161" s="173"/>
      <c r="G161" s="173"/>
      <c r="H161" s="173"/>
      <c r="I161" s="175"/>
      <c r="J161" s="173"/>
      <c r="K161" s="175"/>
      <c r="L161" s="173"/>
      <c r="M161" s="173"/>
      <c r="N161" s="126"/>
      <c r="O161" s="118"/>
      <c r="P161" s="118"/>
      <c r="Q161" s="118"/>
      <c r="R161" s="118"/>
    </row>
    <row r="162" spans="3:17" ht="15">
      <c r="C162" s="265" t="s">
        <v>217</v>
      </c>
      <c r="D162" s="266"/>
      <c r="E162" s="189"/>
      <c r="F162" s="31"/>
      <c r="G162" s="42"/>
      <c r="H162" s="42"/>
      <c r="I162" s="43"/>
      <c r="J162" s="39"/>
      <c r="K162" s="30"/>
      <c r="L162" s="38"/>
      <c r="M162" s="38"/>
      <c r="N162" s="38"/>
      <c r="O162" s="9"/>
      <c r="P162" s="9"/>
      <c r="Q162" s="117"/>
    </row>
    <row r="163" spans="3:17" ht="15">
      <c r="C163" s="265" t="s">
        <v>218</v>
      </c>
      <c r="D163" s="266"/>
      <c r="E163" s="189"/>
      <c r="F163" s="31"/>
      <c r="G163" s="42"/>
      <c r="H163" s="42"/>
      <c r="I163" s="43"/>
      <c r="J163" s="39"/>
      <c r="K163" s="30"/>
      <c r="L163" s="38"/>
      <c r="M163" s="38"/>
      <c r="N163" s="38"/>
      <c r="O163" s="9"/>
      <c r="P163" s="9"/>
      <c r="Q163" s="117"/>
    </row>
    <row r="164" spans="3:17" ht="15.75" thickBot="1">
      <c r="C164" s="267">
        <v>1</v>
      </c>
      <c r="D164" s="268"/>
      <c r="E164" s="190"/>
      <c r="F164" s="31"/>
      <c r="G164" s="42"/>
      <c r="H164" s="42"/>
      <c r="I164" s="43"/>
      <c r="J164" s="39"/>
      <c r="K164" s="30"/>
      <c r="L164" s="38"/>
      <c r="M164" s="38"/>
      <c r="N164" s="38"/>
      <c r="O164" s="9"/>
      <c r="P164" s="9"/>
      <c r="Q164" s="117"/>
    </row>
    <row r="165" spans="3:17" ht="14.25">
      <c r="C165" s="11"/>
      <c r="D165" s="11"/>
      <c r="E165" s="10"/>
      <c r="F165" s="31"/>
      <c r="G165" s="42"/>
      <c r="H165" s="42"/>
      <c r="I165" s="43"/>
      <c r="J165" s="39"/>
      <c r="K165" s="30"/>
      <c r="L165" s="38"/>
      <c r="M165" s="38"/>
      <c r="N165" s="38"/>
      <c r="O165" s="9"/>
      <c r="P165" s="9"/>
      <c r="Q165" s="117"/>
    </row>
    <row r="166" ht="15">
      <c r="E166" s="9"/>
    </row>
    <row r="167" ht="15">
      <c r="E167" s="9"/>
    </row>
    <row r="168" ht="15">
      <c r="E168" s="9"/>
    </row>
    <row r="169" ht="15">
      <c r="E169" s="9"/>
    </row>
    <row r="170" ht="14.25">
      <c r="E170" s="9"/>
    </row>
    <row r="171" ht="14.25">
      <c r="E171" s="9"/>
    </row>
    <row r="172" ht="14.25">
      <c r="E172" s="9"/>
    </row>
    <row r="173" ht="14.25">
      <c r="E173" s="9"/>
    </row>
    <row r="174" ht="14.25">
      <c r="E174" s="9"/>
    </row>
    <row r="175" ht="14.25">
      <c r="E175" s="9"/>
    </row>
    <row r="176" ht="14.25">
      <c r="E176" s="9"/>
    </row>
    <row r="177" ht="14.25">
      <c r="E177" s="9"/>
    </row>
    <row r="178" ht="14.25">
      <c r="E178" s="9"/>
    </row>
    <row r="179" ht="14.25">
      <c r="E179" s="9"/>
    </row>
    <row r="180" ht="14.25">
      <c r="E180" s="9"/>
    </row>
    <row r="181" ht="14.25">
      <c r="E181" s="9"/>
    </row>
    <row r="182" ht="14.25">
      <c r="E182" s="9"/>
    </row>
    <row r="183" ht="14.25">
      <c r="E183" s="9"/>
    </row>
    <row r="184" ht="14.25">
      <c r="E184" s="9"/>
    </row>
    <row r="185" ht="14.25">
      <c r="E185" s="9"/>
    </row>
    <row r="186" ht="14.25">
      <c r="E186" s="9"/>
    </row>
    <row r="187" ht="14.25">
      <c r="E187" s="9"/>
    </row>
    <row r="188" ht="14.25">
      <c r="E188" s="9"/>
    </row>
    <row r="189" ht="14.25">
      <c r="E189" s="9"/>
    </row>
    <row r="190" ht="14.25">
      <c r="E190" s="9"/>
    </row>
    <row r="191" ht="14.25">
      <c r="E191" s="9"/>
    </row>
    <row r="192" ht="14.25">
      <c r="E192" s="9"/>
    </row>
    <row r="193" ht="14.25">
      <c r="E193" s="9"/>
    </row>
    <row r="194" ht="14.25">
      <c r="E194" s="9"/>
    </row>
    <row r="195" ht="14.25">
      <c r="E195" s="9"/>
    </row>
    <row r="196" ht="14.25">
      <c r="E196" s="9"/>
    </row>
    <row r="197" ht="14.25">
      <c r="E197" s="9"/>
    </row>
    <row r="198" ht="14.25">
      <c r="E198" s="9"/>
    </row>
    <row r="199" ht="14.25">
      <c r="E199" s="9"/>
    </row>
    <row r="200" ht="14.25">
      <c r="E200" s="9"/>
    </row>
    <row r="201" ht="14.25">
      <c r="E201" s="9"/>
    </row>
    <row r="202" ht="14.25">
      <c r="E202" s="9"/>
    </row>
    <row r="203" ht="14.25">
      <c r="E203" s="9"/>
    </row>
    <row r="204" ht="14.25">
      <c r="E204" s="9"/>
    </row>
    <row r="205" ht="14.25">
      <c r="E205" s="9"/>
    </row>
    <row r="206" ht="14.25">
      <c r="E206" s="9"/>
    </row>
    <row r="207" ht="14.25">
      <c r="E207" s="9"/>
    </row>
    <row r="208" ht="14.25">
      <c r="E208" s="9"/>
    </row>
    <row r="209" ht="14.25">
      <c r="E209" s="9"/>
    </row>
    <row r="210" ht="14.25">
      <c r="E210" s="9"/>
    </row>
    <row r="211" ht="14.25">
      <c r="E211" s="9"/>
    </row>
    <row r="212" ht="14.25">
      <c r="E212" s="9"/>
    </row>
    <row r="213" ht="14.25">
      <c r="E213" s="9"/>
    </row>
    <row r="214" ht="14.25">
      <c r="E214" s="9"/>
    </row>
    <row r="215" ht="14.25">
      <c r="E215" s="9"/>
    </row>
    <row r="216" ht="14.25">
      <c r="E216" s="9"/>
    </row>
    <row r="217" ht="14.25">
      <c r="E217" s="9"/>
    </row>
    <row r="218" ht="14.25">
      <c r="E218" s="9"/>
    </row>
    <row r="219" ht="14.25">
      <c r="E219" s="9"/>
    </row>
    <row r="220" ht="14.25">
      <c r="E220" s="9"/>
    </row>
    <row r="221" ht="14.25">
      <c r="E221" s="9"/>
    </row>
    <row r="222" ht="14.25">
      <c r="E222" s="9"/>
    </row>
    <row r="223" ht="14.25">
      <c r="E223" s="9"/>
    </row>
    <row r="224" ht="14.25">
      <c r="E224" s="9"/>
    </row>
    <row r="225" ht="14.25">
      <c r="E225" s="9"/>
    </row>
    <row r="226" ht="14.25">
      <c r="E226" s="9"/>
    </row>
    <row r="227" ht="14.25">
      <c r="E227" s="9"/>
    </row>
    <row r="228" ht="14.25">
      <c r="E228" s="9"/>
    </row>
    <row r="229" ht="14.25">
      <c r="E229" s="9"/>
    </row>
    <row r="230" ht="14.25">
      <c r="E230" s="9"/>
    </row>
    <row r="231" ht="14.25">
      <c r="E231" s="9"/>
    </row>
    <row r="232" ht="14.25">
      <c r="E232" s="9"/>
    </row>
    <row r="233" ht="14.25">
      <c r="E233" s="9"/>
    </row>
    <row r="234" ht="14.25">
      <c r="E234" s="9"/>
    </row>
    <row r="235" ht="14.25">
      <c r="E235" s="9"/>
    </row>
    <row r="236" ht="14.25">
      <c r="E236" s="9"/>
    </row>
    <row r="237" ht="14.25">
      <c r="E237" s="9"/>
    </row>
    <row r="238" ht="14.25">
      <c r="E238" s="9"/>
    </row>
    <row r="239" ht="14.25">
      <c r="E239" s="9"/>
    </row>
    <row r="240" ht="14.25">
      <c r="E240" s="9"/>
    </row>
    <row r="241" ht="14.25">
      <c r="E241" s="9"/>
    </row>
    <row r="242" ht="14.25">
      <c r="E242" s="9"/>
    </row>
    <row r="243" ht="14.25">
      <c r="E243" s="9"/>
    </row>
    <row r="244" ht="14.25">
      <c r="E244" s="9"/>
    </row>
    <row r="245" ht="14.25">
      <c r="E245" s="9"/>
    </row>
    <row r="246" ht="14.25">
      <c r="E246" s="9"/>
    </row>
    <row r="247" ht="14.25">
      <c r="E247" s="9"/>
    </row>
    <row r="248" ht="14.25">
      <c r="E248" s="9"/>
    </row>
    <row r="249" ht="14.25">
      <c r="E249" s="9"/>
    </row>
    <row r="250" ht="14.25">
      <c r="E250" s="9"/>
    </row>
    <row r="251" ht="14.25">
      <c r="E251" s="9"/>
    </row>
    <row r="252" ht="14.25">
      <c r="E252" s="9"/>
    </row>
    <row r="253" ht="14.25">
      <c r="E253" s="9"/>
    </row>
    <row r="254" ht="14.25">
      <c r="E254" s="9"/>
    </row>
    <row r="255" ht="14.25">
      <c r="E255" s="9"/>
    </row>
    <row r="256" ht="14.25">
      <c r="E256" s="9"/>
    </row>
    <row r="257" ht="14.25">
      <c r="E257" s="9"/>
    </row>
    <row r="258" ht="14.25">
      <c r="E258" s="9"/>
    </row>
    <row r="259" ht="14.25">
      <c r="E259" s="9"/>
    </row>
    <row r="260" ht="14.25">
      <c r="E260" s="9"/>
    </row>
    <row r="261" ht="14.25">
      <c r="E261" s="9"/>
    </row>
    <row r="262" ht="14.25">
      <c r="E262" s="9"/>
    </row>
    <row r="263" ht="14.25">
      <c r="E263" s="9"/>
    </row>
    <row r="264" ht="14.25">
      <c r="E264" s="9"/>
    </row>
    <row r="265" ht="14.25">
      <c r="E265" s="9"/>
    </row>
    <row r="266" ht="14.25">
      <c r="E266" s="9"/>
    </row>
    <row r="267" ht="14.25">
      <c r="E267" s="9"/>
    </row>
    <row r="268" ht="14.25">
      <c r="E268" s="9"/>
    </row>
    <row r="269" ht="14.25">
      <c r="E269" s="9"/>
    </row>
    <row r="270" ht="14.25">
      <c r="E270" s="9"/>
    </row>
    <row r="271" ht="14.25">
      <c r="E271" s="9"/>
    </row>
    <row r="272" ht="14.25">
      <c r="E272" s="9"/>
    </row>
    <row r="273" ht="14.25">
      <c r="E273" s="9"/>
    </row>
    <row r="274" ht="14.25">
      <c r="E274" s="9"/>
    </row>
    <row r="275" ht="14.25">
      <c r="E275" s="9"/>
    </row>
    <row r="276" ht="14.25">
      <c r="E276" s="9"/>
    </row>
    <row r="277" ht="14.25">
      <c r="E277" s="9"/>
    </row>
    <row r="278" ht="14.25">
      <c r="E278" s="9"/>
    </row>
    <row r="279" ht="14.25">
      <c r="E279" s="9"/>
    </row>
    <row r="280" ht="14.25">
      <c r="E280" s="9"/>
    </row>
    <row r="281" ht="14.25">
      <c r="E281" s="9"/>
    </row>
    <row r="282" ht="14.25">
      <c r="E282" s="9"/>
    </row>
    <row r="283" ht="14.25">
      <c r="E283" s="9"/>
    </row>
    <row r="284" ht="14.25">
      <c r="E284" s="9"/>
    </row>
    <row r="285" ht="14.25">
      <c r="E285" s="9"/>
    </row>
    <row r="286" ht="14.25">
      <c r="E286" s="9"/>
    </row>
    <row r="287" ht="14.25">
      <c r="E287" s="9"/>
    </row>
    <row r="288" ht="14.25">
      <c r="E288" s="9"/>
    </row>
    <row r="289" ht="14.25">
      <c r="E289" s="9"/>
    </row>
    <row r="290" ht="14.25">
      <c r="E290" s="9"/>
    </row>
    <row r="291" ht="14.25">
      <c r="E291" s="9"/>
    </row>
    <row r="292" ht="14.25">
      <c r="E292" s="9"/>
    </row>
    <row r="293" ht="14.25">
      <c r="E293" s="9"/>
    </row>
    <row r="294" ht="14.25">
      <c r="E294" s="9"/>
    </row>
    <row r="295" ht="14.25">
      <c r="E295" s="9"/>
    </row>
    <row r="296" ht="14.25">
      <c r="E296" s="9"/>
    </row>
    <row r="297" ht="14.25">
      <c r="E297" s="9"/>
    </row>
    <row r="298" ht="14.25">
      <c r="E298" s="9"/>
    </row>
    <row r="299" ht="14.25">
      <c r="E299" s="9"/>
    </row>
    <row r="300" ht="14.25">
      <c r="E300" s="9"/>
    </row>
    <row r="301" ht="14.25">
      <c r="E301" s="9"/>
    </row>
    <row r="302" ht="14.25">
      <c r="E302" s="9"/>
    </row>
    <row r="303" ht="14.25">
      <c r="E303" s="9"/>
    </row>
    <row r="304" ht="14.25">
      <c r="E304" s="9"/>
    </row>
    <row r="305" ht="14.25">
      <c r="E305" s="9"/>
    </row>
    <row r="306" ht="14.25">
      <c r="E306" s="9"/>
    </row>
    <row r="307" ht="14.25">
      <c r="E307" s="9"/>
    </row>
    <row r="308" ht="14.25">
      <c r="E308" s="9"/>
    </row>
    <row r="309" ht="14.25">
      <c r="E309" s="9"/>
    </row>
    <row r="310" ht="14.25">
      <c r="E310" s="9"/>
    </row>
    <row r="311" ht="14.25">
      <c r="E311" s="9"/>
    </row>
    <row r="312" ht="14.25">
      <c r="E312" s="9"/>
    </row>
  </sheetData>
  <sheetProtection sheet="1"/>
  <mergeCells count="27">
    <mergeCell ref="E63:J63"/>
    <mergeCell ref="H74:L74"/>
    <mergeCell ref="C74:G74"/>
    <mergeCell ref="M94:M96"/>
    <mergeCell ref="F95:K95"/>
    <mergeCell ref="H96:I96"/>
    <mergeCell ref="J96:K96"/>
    <mergeCell ref="M74:N74"/>
    <mergeCell ref="F96:G96"/>
    <mergeCell ref="E68:I68"/>
    <mergeCell ref="F107:G107"/>
    <mergeCell ref="F98:G98"/>
    <mergeCell ref="F99:G99"/>
    <mergeCell ref="F100:G100"/>
    <mergeCell ref="F105:G105"/>
    <mergeCell ref="F102:G102"/>
    <mergeCell ref="F101:G101"/>
    <mergeCell ref="C5:G5"/>
    <mergeCell ref="C6:G6"/>
    <mergeCell ref="G158:H158"/>
    <mergeCell ref="E16:F16"/>
    <mergeCell ref="E15:F15"/>
    <mergeCell ref="F94:K94"/>
    <mergeCell ref="F106:G106"/>
    <mergeCell ref="F104:G104"/>
    <mergeCell ref="F103:G103"/>
    <mergeCell ref="F38:G38"/>
  </mergeCells>
  <printOptions/>
  <pageMargins left="0.7" right="0.7" top="0.75" bottom="0.75" header="0.3" footer="0.3"/>
  <pageSetup horizontalDpi="600" verticalDpi="600" orientation="landscape" scale="62" r:id="rId4"/>
  <colBreaks count="1" manualBreakCount="1">
    <brk id="19" max="65535" man="1"/>
  </colBreaks>
  <drawing r:id="rId3"/>
  <legacyDrawing r:id="rId2"/>
  <oleObjects>
    <oleObject progId="Equation.3" shapeId="4072465" r:id="rId1"/>
  </oleObjects>
</worksheet>
</file>

<file path=xl/worksheets/sheet5.xml><?xml version="1.0" encoding="utf-8"?>
<worksheet xmlns="http://schemas.openxmlformats.org/spreadsheetml/2006/main" xmlns:r="http://schemas.openxmlformats.org/officeDocument/2006/relationships">
  <sheetPr>
    <tabColor indexed="56"/>
  </sheetPr>
  <dimension ref="A1:C34"/>
  <sheetViews>
    <sheetView showGridLines="0" zoomScalePageLayoutView="0" workbookViewId="0" topLeftCell="A1">
      <selection activeCell="A1" sqref="A1"/>
    </sheetView>
  </sheetViews>
  <sheetFormatPr defaultColWidth="9.140625" defaultRowHeight="15"/>
  <cols>
    <col min="1" max="1" width="9.140625" style="242" customWidth="1"/>
    <col min="2" max="2" width="16.7109375" style="242" customWidth="1"/>
    <col min="3" max="3" width="79.00390625" style="0" customWidth="1"/>
    <col min="12" max="12" width="18.140625" style="0" customWidth="1"/>
  </cols>
  <sheetData>
    <row r="1" spans="1:3" ht="46.5" customHeight="1">
      <c r="A1" s="225"/>
      <c r="B1" s="225"/>
      <c r="C1" s="28"/>
    </row>
    <row r="2" spans="1:3" ht="21" customHeight="1">
      <c r="A2" s="3"/>
      <c r="B2" s="3"/>
      <c r="C2" s="29" t="s">
        <v>109</v>
      </c>
    </row>
    <row r="3" spans="1:3" ht="17.25" customHeight="1">
      <c r="A3" s="3"/>
      <c r="B3" s="3"/>
      <c r="C3" s="251" t="str">
        <f>Instructions!C4</f>
        <v>Version 3.1, Last Updated: June 7, 2013  SI &amp; ZI</v>
      </c>
    </row>
    <row r="4" spans="1:2" ht="15" thickBot="1">
      <c r="A4" s="243"/>
      <c r="B4" s="243"/>
    </row>
    <row r="5" spans="1:3" s="2" customFormat="1" ht="36" customHeight="1" thickBot="1">
      <c r="A5" s="243"/>
      <c r="B5" s="243"/>
      <c r="C5" s="276" t="s">
        <v>258</v>
      </c>
    </row>
    <row r="6" spans="1:3" s="2" customFormat="1" ht="16.5" thickBot="1">
      <c r="A6" s="243"/>
      <c r="B6" s="243"/>
      <c r="C6" s="228"/>
    </row>
    <row r="7" ht="34.5" customHeight="1">
      <c r="C7" s="322" t="s">
        <v>184</v>
      </c>
    </row>
    <row r="8" ht="15">
      <c r="C8" s="323" t="s">
        <v>185</v>
      </c>
    </row>
    <row r="9" ht="15.75">
      <c r="C9" s="324" t="s">
        <v>182</v>
      </c>
    </row>
    <row r="10" ht="15.75">
      <c r="C10" s="325" t="s">
        <v>183</v>
      </c>
    </row>
    <row r="11" ht="30" customHeight="1">
      <c r="C11" s="326" t="s">
        <v>242</v>
      </c>
    </row>
    <row r="12" ht="15.75">
      <c r="C12" s="325" t="s">
        <v>186</v>
      </c>
    </row>
    <row r="13" ht="47.25" customHeight="1">
      <c r="C13" s="327" t="s">
        <v>243</v>
      </c>
    </row>
    <row r="14" ht="15.75" thickBot="1">
      <c r="C14" s="328" t="s">
        <v>247</v>
      </c>
    </row>
    <row r="15" ht="14.25">
      <c r="C15" s="1"/>
    </row>
    <row r="16" ht="21" thickBot="1">
      <c r="C16" s="310" t="s">
        <v>300</v>
      </c>
    </row>
    <row r="17" ht="30">
      <c r="C17" s="311" t="s">
        <v>267</v>
      </c>
    </row>
    <row r="18" ht="57">
      <c r="C18" s="312" t="s">
        <v>268</v>
      </c>
    </row>
    <row r="19" ht="43.5">
      <c r="C19" s="312" t="s">
        <v>269</v>
      </c>
    </row>
    <row r="20" ht="30">
      <c r="C20" s="312" t="s">
        <v>270</v>
      </c>
    </row>
    <row r="21" ht="15.75" thickBot="1">
      <c r="C21" s="313"/>
    </row>
    <row r="22" spans="1:3" s="355" customFormat="1" ht="33.75">
      <c r="A22" s="369"/>
      <c r="B22" s="369"/>
      <c r="C22" s="278" t="s">
        <v>271</v>
      </c>
    </row>
    <row r="23" ht="14.25">
      <c r="C23" s="1"/>
    </row>
    <row r="24" ht="15">
      <c r="C24" s="26" t="s">
        <v>264</v>
      </c>
    </row>
    <row r="25" ht="15.75" thickBot="1">
      <c r="C25" s="230"/>
    </row>
    <row r="26" ht="81" thickBot="1">
      <c r="C26" s="277" t="s">
        <v>265</v>
      </c>
    </row>
    <row r="27" ht="14.25">
      <c r="C27" s="231"/>
    </row>
    <row r="28" ht="15">
      <c r="C28" s="231"/>
    </row>
    <row r="29" ht="15">
      <c r="C29" s="231"/>
    </row>
    <row r="30" ht="15">
      <c r="C30" s="231"/>
    </row>
    <row r="31" ht="15">
      <c r="C31" s="231"/>
    </row>
    <row r="32" ht="14.25">
      <c r="C32" s="231"/>
    </row>
    <row r="33" ht="14.25">
      <c r="C33" s="231"/>
    </row>
    <row r="34" ht="14.25">
      <c r="C34" s="231"/>
    </row>
  </sheetData>
  <sheetProtection sheet="1"/>
  <hyperlinks>
    <hyperlink ref="C10" r:id="rId1" display="http://www.epa.gov/ttn/chief/ap42/ch01/final/c01s04.pdf"/>
    <hyperlink ref="C12" r:id="rId2" display="http://www.npi.gov.au/handbooks/approved_handbooks/pubs/ffurniture.pdf"/>
    <hyperlink ref="C14" r:id="rId3" display="http://www.aqmd.gov/CEQA/handbook/PM2_5/finalmeth.doc"/>
    <hyperlink ref="C22" r:id="rId4" display="1 For details refer to the Environmental Reporting and Disclosure Bylaw available at the ChemTRAC website."/>
  </hyperlinks>
  <printOptions/>
  <pageMargins left="0.7" right="0.7" top="0.75" bottom="0.75" header="0.3" footer="0.3"/>
  <pageSetup horizontalDpi="600" verticalDpi="600" orientation="portrait"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Pinchin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McDonald</dc:creator>
  <cp:keywords/>
  <dc:description/>
  <cp:lastModifiedBy>bmohamme</cp:lastModifiedBy>
  <cp:lastPrinted>2009-06-17T18:49:20Z</cp:lastPrinted>
  <dcterms:created xsi:type="dcterms:W3CDTF">2009-05-12T13:05:54Z</dcterms:created>
  <dcterms:modified xsi:type="dcterms:W3CDTF">2014-03-21T13:11:54Z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