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1940" windowHeight="6030" tabRatio="736" activeTab="0"/>
  </bookViews>
  <sheets>
    <sheet name="Instructions" sheetId="1" r:id="rId1"/>
    <sheet name="Input-Output" sheetId="2" r:id="rId2"/>
    <sheet name="Calculation" sheetId="3" r:id="rId3"/>
    <sheet name="References " sheetId="4" r:id="rId4"/>
  </sheets>
  <externalReferences>
    <externalReference r:id="rId7"/>
  </externalReferences>
  <definedNames>
    <definedName name="_xlnm.Print_Area" localSheetId="0">'Instructions'!$C$1:$D$36</definedName>
    <definedName name="Sterilized">'Calculation'!$F$136:$F$138</definedName>
  </definedNames>
  <calcPr fullCalcOnLoad="1"/>
</workbook>
</file>

<file path=xl/sharedStrings.xml><?xml version="1.0" encoding="utf-8"?>
<sst xmlns="http://schemas.openxmlformats.org/spreadsheetml/2006/main" count="494" uniqueCount="302">
  <si>
    <t>Carbon Monoxide (CO)</t>
  </si>
  <si>
    <t>Volatile Organic Compounds (VOCs)</t>
  </si>
  <si>
    <t>Total Particulate Matter (TPM)</t>
  </si>
  <si>
    <t>Particulate Matter less than or equal to 10 microns (PM10)</t>
  </si>
  <si>
    <t>Substance Name</t>
  </si>
  <si>
    <t>CAS Number</t>
  </si>
  <si>
    <t>Emission Factor</t>
  </si>
  <si>
    <t>EF** units</t>
  </si>
  <si>
    <t>630-08-0</t>
  </si>
  <si>
    <t>*</t>
  </si>
  <si>
    <t>* no single CAS Number applies to this substance</t>
  </si>
  <si>
    <t>** EF = Emission Factor</t>
  </si>
  <si>
    <t>kg per tonne Grain Processed</t>
  </si>
  <si>
    <t>kg per tonne Dried Grain Produced</t>
  </si>
  <si>
    <t>U</t>
  </si>
  <si>
    <t>E</t>
  </si>
  <si>
    <t>D</t>
  </si>
  <si>
    <t>EF Rating</t>
  </si>
  <si>
    <t>Amount of beer packaged</t>
  </si>
  <si>
    <t>Amount of grain dried</t>
  </si>
  <si>
    <t>Bottles washed</t>
  </si>
  <si>
    <t>Amount of grain processed</t>
  </si>
  <si>
    <t>Brew Kettle (SCC 30200907)</t>
  </si>
  <si>
    <t>Aging Tank: Filling (SCC 30200908)</t>
  </si>
  <si>
    <t>Mash Tun (SCC 30200921)</t>
  </si>
  <si>
    <t>Cereal Cooker (SCC 30200922)</t>
  </si>
  <si>
    <t>Lauter Tun or Strainmaster (30200923)</t>
  </si>
  <si>
    <t>Hot Wort Settling Tank (30200924)</t>
  </si>
  <si>
    <t>Trub Vessel: Filling (SCC 30200926)</t>
  </si>
  <si>
    <t>Fermenter Venting: Closed Fermenter (SCC 30200935)</t>
  </si>
  <si>
    <t>Activated Carbon Regeneration (SCC 30200939)</t>
  </si>
  <si>
    <t>Sterilized Can Filling Line (SCC 30200952)</t>
  </si>
  <si>
    <t>Sterilized Bottle Filling Line (SCC 30200954)</t>
  </si>
  <si>
    <t>Keg Filling Line (SCC 30200955)</t>
  </si>
  <si>
    <t>Bottle Soaker and Cleaner (SCC 30200960)</t>
  </si>
  <si>
    <t>Can Crusher with Pneumatic Conveyor (SCC 30200962)</t>
  </si>
  <si>
    <t>Grain Handling (SCC 30200901)</t>
  </si>
  <si>
    <t>Malt Kiln (SCC 30200905)</t>
  </si>
  <si>
    <t>Brewers Grain Dryer: Steam-heated (SCC 30200932)</t>
  </si>
  <si>
    <t>Particulate Matter less than or equal to 2.5 microns (PM2.5)</t>
  </si>
  <si>
    <t>Brewers Grain Dryer: Natural gas-fired or steam-heated (SCC 30200930,32)</t>
  </si>
  <si>
    <t>Open Wort Cooler (SCC 30200925)</t>
  </si>
  <si>
    <t>Brewers Grain Dryer - Natural gas-fired or steam-heated (SCC 30200930,32)</t>
  </si>
  <si>
    <t>Hydrogen Sulphide</t>
  </si>
  <si>
    <t>Hydrogen Sulfide</t>
  </si>
  <si>
    <t>Amount of beer canned</t>
  </si>
  <si>
    <t>Amount of beer kegged</t>
  </si>
  <si>
    <t>Amount of beer bottled</t>
  </si>
  <si>
    <t>Detailed Releases</t>
  </si>
  <si>
    <t>Activity Rate (from Main tab)</t>
  </si>
  <si>
    <t>Breweries and Beer Making</t>
  </si>
  <si>
    <t>This page provides all the reference information for the emission factors and assumptions used in the Calculations spreadsheet. Click on the links below to view the source documents.</t>
  </si>
  <si>
    <t>Emission factors and an assessment of their data quality are provided  the US EPA AP-42 "Malt Beverages", Section 9.12.1, 1996</t>
  </si>
  <si>
    <t>http://www.epa.gov/ttn/chief/ap42/ch09/final/c9s12-1.pdf</t>
  </si>
  <si>
    <t>How to use this calculator:</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</si>
  <si>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</si>
  <si>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</si>
  <si>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3.</t>
    </r>
    <r>
      <rPr>
        <sz val="12"/>
        <color indexed="8"/>
        <rFont val="Times New Roman"/>
        <family val="1"/>
      </rPr>
      <t xml:space="preserve"> Scroll down to view the Output Summary</t>
    </r>
  </si>
  <si>
    <t>Input Summary:</t>
  </si>
  <si>
    <t>Output summary:</t>
  </si>
  <si>
    <t>Other processes:</t>
  </si>
  <si>
    <t>Before you start make sure you have:</t>
  </si>
  <si>
    <r>
      <t>Note</t>
    </r>
    <r>
      <rPr>
        <i/>
        <sz val="12"/>
        <rFont val="Times New Roman"/>
        <family val="1"/>
      </rPr>
      <t>: some of these may not apply to your facility</t>
    </r>
  </si>
  <si>
    <t>kg/tonne Dried Grain Produced</t>
  </si>
  <si>
    <t>kg/thousand cases Bottles Washed</t>
  </si>
  <si>
    <t>kg/tonne Grain Dried</t>
  </si>
  <si>
    <t>kg/ Dried Grain Produced</t>
  </si>
  <si>
    <r>
      <t>•</t>
    </r>
    <r>
      <rPr>
        <sz val="12"/>
        <rFont val="Times New Roman"/>
        <family val="1"/>
      </rPr>
      <t xml:space="preserve"> Please provide all the information requested in the yellow cells. If a section does not apply to your facility, leave it blank.</t>
    </r>
  </si>
  <si>
    <t>OUTPUT SUMMARY (Only ChemTRAC priority substances)</t>
  </si>
  <si>
    <t>ChemTRAC Priority Substances</t>
  </si>
  <si>
    <t>CAS #</t>
  </si>
  <si>
    <t>Total Release (kg/yr)</t>
  </si>
  <si>
    <t>n/a</t>
  </si>
  <si>
    <r>
      <t>Particulate Matter (PM</t>
    </r>
    <r>
      <rPr>
        <vertAlign val="subscript"/>
        <sz val="10"/>
        <rFont val="Arial"/>
        <family val="2"/>
      </rPr>
      <t>2.5</t>
    </r>
    <r>
      <rPr>
        <sz val="10"/>
        <rFont val="Arial"/>
        <family val="2"/>
      </rPr>
      <t>)</t>
    </r>
  </si>
  <si>
    <t>Quantity</t>
  </si>
  <si>
    <t xml:space="preserve">Please complete the INPUT table below. </t>
  </si>
  <si>
    <t>Units per year</t>
  </si>
  <si>
    <t xml:space="preserve">thousand cases </t>
  </si>
  <si>
    <t>tonnes</t>
  </si>
  <si>
    <r>
      <t>thousand m</t>
    </r>
    <r>
      <rPr>
        <vertAlign val="superscript"/>
        <sz val="12"/>
        <rFont val="Times New Roman"/>
        <family val="1"/>
      </rPr>
      <t>3</t>
    </r>
    <r>
      <rPr>
        <sz val="12"/>
        <rFont val="Times New Roman"/>
        <family val="1"/>
      </rPr>
      <t xml:space="preserve"> </t>
    </r>
  </si>
  <si>
    <r>
      <t>m</t>
    </r>
    <r>
      <rPr>
        <vertAlign val="superscript"/>
        <sz val="12"/>
        <rFont val="Times New Roman"/>
        <family val="1"/>
      </rPr>
      <t>3</t>
    </r>
    <r>
      <rPr>
        <sz val="12"/>
        <rFont val="Times New Roman"/>
        <family val="1"/>
      </rPr>
      <t xml:space="preserve"> </t>
    </r>
  </si>
  <si>
    <t xml:space="preserve">tonnes </t>
  </si>
  <si>
    <t>Summary of Calculations</t>
  </si>
  <si>
    <r>
      <t>•</t>
    </r>
    <r>
      <rPr>
        <sz val="12"/>
        <rFont val="Times New Roman"/>
        <family val="1"/>
      </rPr>
      <t xml:space="preserve"> This page provides detailed calculations based on the information provided in the Input table. It also provides sample calculations and an assessment of emission factor data quality.</t>
    </r>
  </si>
  <si>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</si>
  <si>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 xml:space="preserve">-  the quantity of beer canned during the reporting year </t>
  </si>
  <si>
    <t>- the quantity of beer kegged during the reporting year</t>
  </si>
  <si>
    <t>- the quantity of beer bottled during the reporting year</t>
  </si>
  <si>
    <t xml:space="preserve">-the quantity of bottle washed during the reporting year </t>
  </si>
  <si>
    <t xml:space="preserve">- the quantity of grain processed during the reporting year </t>
  </si>
  <si>
    <t>References</t>
  </si>
  <si>
    <t>CAS#</t>
  </si>
  <si>
    <t xml:space="preserve">Unit Conversion Table </t>
  </si>
  <si>
    <t>=</t>
  </si>
  <si>
    <t>Gallons (US)</t>
  </si>
  <si>
    <t>Litres</t>
  </si>
  <si>
    <r>
      <t>kg/1000m</t>
    </r>
    <r>
      <rPr>
        <vertAlign val="superscript"/>
        <sz val="10"/>
        <color indexed="8"/>
        <rFont val="Arial"/>
        <family val="2"/>
      </rPr>
      <t>3</t>
    </r>
    <r>
      <rPr>
        <sz val="10"/>
        <color indexed="8"/>
        <rFont val="Arial"/>
        <family val="2"/>
      </rPr>
      <t xml:space="preserve"> Beer Packaged</t>
    </r>
  </si>
  <si>
    <r>
      <t>kg per m</t>
    </r>
    <r>
      <rPr>
        <vertAlign val="superscript"/>
        <sz val="10"/>
        <color indexed="8"/>
        <rFont val="Arial"/>
        <family val="2"/>
      </rPr>
      <t>3</t>
    </r>
    <r>
      <rPr>
        <sz val="10"/>
        <color indexed="8"/>
        <rFont val="Arial"/>
        <family val="2"/>
      </rPr>
      <t xml:space="preserve"> Beer Recovered</t>
    </r>
  </si>
  <si>
    <t>Other substances</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</si>
  <si>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</si>
  <si>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</si>
  <si>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Select emission control installed:</t>
  </si>
  <si>
    <r>
      <t xml:space="preserve">Please complete ONLY A </t>
    </r>
    <r>
      <rPr>
        <b/>
        <sz val="12"/>
        <color indexed="10"/>
        <rFont val="Times New Roman"/>
        <family val="1"/>
      </rPr>
      <t>OR</t>
    </r>
    <r>
      <rPr>
        <b/>
        <sz val="12"/>
        <rFont val="Times New Roman"/>
        <family val="1"/>
      </rPr>
      <t xml:space="preserve"> B </t>
    </r>
  </si>
  <si>
    <r>
      <t>A)</t>
    </r>
    <r>
      <rPr>
        <sz val="12"/>
        <rFont val="Times New Roman"/>
        <family val="1"/>
      </rPr>
      <t xml:space="preserve"> the quantity of natural gas (NG) used</t>
    </r>
  </si>
  <si>
    <t>Quantity of natural gas consumed:</t>
  </si>
  <si>
    <t>OR</t>
  </si>
  <si>
    <r>
      <t>B)</t>
    </r>
    <r>
      <rPr>
        <sz val="12"/>
        <rFont val="Times New Roman"/>
        <family val="1"/>
      </rPr>
      <t xml:space="preserve"> the power rating and operating schedule of the boiler</t>
    </r>
  </si>
  <si>
    <t>Total maximum thermal input for all equipment:</t>
  </si>
  <si>
    <t>BTU/h</t>
  </si>
  <si>
    <t>Operating schedule:</t>
  </si>
  <si>
    <t>hours/day</t>
  </si>
  <si>
    <t>days/week</t>
  </si>
  <si>
    <t>weeks/year</t>
  </si>
  <si>
    <t>Natural Gas Fired Equipment</t>
  </si>
  <si>
    <r>
      <t>m</t>
    </r>
    <r>
      <rPr>
        <vertAlign val="superscript"/>
        <sz val="10"/>
        <rFont val="Times New Roman"/>
        <family val="1"/>
      </rPr>
      <t>3</t>
    </r>
    <r>
      <rPr>
        <sz val="10"/>
        <rFont val="Times New Roman"/>
        <family val="1"/>
      </rPr>
      <t>/yr</t>
    </r>
  </si>
  <si>
    <r>
      <t>ft</t>
    </r>
    <r>
      <rPr>
        <vertAlign val="superscript"/>
        <sz val="10"/>
        <rFont val="Times New Roman"/>
        <family val="1"/>
      </rPr>
      <t>3</t>
    </r>
    <r>
      <rPr>
        <sz val="10"/>
        <rFont val="Times New Roman"/>
        <family val="1"/>
      </rPr>
      <t>/yr</t>
    </r>
  </si>
  <si>
    <t>Emission</t>
  </si>
  <si>
    <t>Data Quality</t>
  </si>
  <si>
    <r>
      <t>(lb/1,000,000 ft</t>
    </r>
    <r>
      <rPr>
        <b/>
        <vertAlign val="superscript"/>
        <sz val="10"/>
        <rFont val="Times New Roman"/>
        <family val="1"/>
      </rPr>
      <t>3</t>
    </r>
    <r>
      <rPr>
        <b/>
        <sz val="10"/>
        <rFont val="Times New Roman"/>
        <family val="1"/>
      </rPr>
      <t>)</t>
    </r>
  </si>
  <si>
    <t>Rate</t>
  </si>
  <si>
    <t>Contaminant</t>
  </si>
  <si>
    <t>Uncontrolled</t>
  </si>
  <si>
    <t>Low NOx</t>
  </si>
  <si>
    <t>Low NOx Recirc.</t>
  </si>
  <si>
    <t>(kg/yr)</t>
  </si>
  <si>
    <t>Comments</t>
  </si>
  <si>
    <t>Sulphur Dioxide</t>
  </si>
  <si>
    <t>7446-09-5</t>
  </si>
  <si>
    <t>A</t>
  </si>
  <si>
    <t>Nitrogen Oxides</t>
  </si>
  <si>
    <t>11104-93-1</t>
  </si>
  <si>
    <t>Carbon Monoxide</t>
  </si>
  <si>
    <t>B</t>
  </si>
  <si>
    <t>Nitrous Oxide</t>
  </si>
  <si>
    <t>10024-97-2</t>
  </si>
  <si>
    <t>Particulate Matter (PM2.5)</t>
  </si>
  <si>
    <t>Carbon Dioxide</t>
  </si>
  <si>
    <t>124-38-9</t>
  </si>
  <si>
    <t>TOC</t>
  </si>
  <si>
    <t>Lead</t>
  </si>
  <si>
    <t>7439-92-1</t>
  </si>
  <si>
    <t>Methane</t>
  </si>
  <si>
    <t>74-82-8</t>
  </si>
  <si>
    <t>VOC</t>
  </si>
  <si>
    <t>C</t>
  </si>
  <si>
    <t>2-Methylnaphthalene</t>
  </si>
  <si>
    <t xml:space="preserve">91-57-6 </t>
  </si>
  <si>
    <t>3-Methylchloranthrene</t>
  </si>
  <si>
    <t>56-49-5</t>
  </si>
  <si>
    <t>&lt;</t>
  </si>
  <si>
    <t>PAH</t>
  </si>
  <si>
    <t>7,12-Dimethylbenz(a)anthracene</t>
  </si>
  <si>
    <t xml:space="preserve">57-97-6 </t>
  </si>
  <si>
    <t>Acenaphthene</t>
  </si>
  <si>
    <t>83-32-9</t>
  </si>
  <si>
    <t>Acenaphthylene</t>
  </si>
  <si>
    <t>208-96-8</t>
  </si>
  <si>
    <t>Anthracene</t>
  </si>
  <si>
    <t>120-12-7</t>
  </si>
  <si>
    <t>Benzo(a)anthracene</t>
  </si>
  <si>
    <t>56-55-3</t>
  </si>
  <si>
    <t>Benzene</t>
  </si>
  <si>
    <t>71-43-2</t>
  </si>
  <si>
    <t>Benzo(a)pyrene</t>
  </si>
  <si>
    <t>50-32-8</t>
  </si>
  <si>
    <t>Benzo(b)fluoranthene</t>
  </si>
  <si>
    <t>205-99-2</t>
  </si>
  <si>
    <t>Benzo(g,h,I)perylene</t>
  </si>
  <si>
    <t>191-24-2</t>
  </si>
  <si>
    <t>Benzo(j)fluoranthene</t>
  </si>
  <si>
    <t>205-82-3</t>
  </si>
  <si>
    <t>Butane</t>
  </si>
  <si>
    <t>106-97-8</t>
  </si>
  <si>
    <t>Benzo(a)phenanthrene</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</si>
  <si>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</si>
  <si>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</si>
  <si>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</si>
  <si>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</si>
  <si>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</si>
  <si>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</si>
  <si>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</si>
  <si>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</si>
  <si>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</si>
  <si>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</si>
  <si>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</si>
  <si>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</si>
  <si>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</si>
  <si>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</si>
  <si>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</si>
  <si>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</si>
  <si>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</si>
  <si>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</si>
  <si>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</si>
  <si>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</si>
  <si>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</si>
  <si>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</si>
  <si>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</si>
  <si>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</si>
  <si>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</si>
  <si>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</si>
  <si>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</si>
  <si>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</si>
  <si>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</si>
  <si>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Total PAHs</t>
  </si>
  <si>
    <t>Arsenic</t>
  </si>
  <si>
    <t>7440-38-8</t>
  </si>
  <si>
    <t>Barium</t>
  </si>
  <si>
    <t>7440-39-3</t>
  </si>
  <si>
    <t>Beryllium</t>
  </si>
  <si>
    <t>7440-41-7</t>
  </si>
  <si>
    <t>Cadmium</t>
  </si>
  <si>
    <t>7440-43-9</t>
  </si>
  <si>
    <t>Chromium (non-hexavalent)</t>
  </si>
  <si>
    <t>Cobalt</t>
  </si>
  <si>
    <t>7440-48-4</t>
  </si>
  <si>
    <t>Copper</t>
  </si>
  <si>
    <t>7440-50-8</t>
  </si>
  <si>
    <t>Manganese</t>
  </si>
  <si>
    <t>7439-96-5</t>
  </si>
  <si>
    <t>Mercury</t>
  </si>
  <si>
    <t>7439-97-6</t>
  </si>
  <si>
    <t>Molybdenum</t>
  </si>
  <si>
    <t>7439-98-7</t>
  </si>
  <si>
    <t>Nickel</t>
  </si>
  <si>
    <t>7440-02-0</t>
  </si>
  <si>
    <t>Selenium</t>
  </si>
  <si>
    <t>7782-49-2</t>
  </si>
  <si>
    <t>Vanadium</t>
  </si>
  <si>
    <t>7440-62-2</t>
  </si>
  <si>
    <t>Zinc</t>
  </si>
  <si>
    <t>7440-66-6</t>
  </si>
  <si>
    <t>n/a - not applicable</t>
  </si>
  <si>
    <t>Emission Factors from USEPA AP-42, "Compilation of Air Pollution Emission Factors", Section 1.4, 1998</t>
  </si>
  <si>
    <t>For Boilers &lt; 100MMBtu/hour</t>
  </si>
  <si>
    <t>Sample Calculations:</t>
  </si>
  <si>
    <t xml:space="preserve"> Uncontrolled NOx Emission Rate =</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</si>
  <si>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</si>
  <si>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0.4356 kg/lb</t>
    </r>
  </si>
  <si>
    <t xml:space="preserve"> NOx Emission Rate =</t>
  </si>
  <si>
    <t>Control</t>
  </si>
  <si>
    <t>None</t>
  </si>
  <si>
    <t>Low NOx Burner</t>
  </si>
  <si>
    <t>Low NOx Burner and Recirculated Flue Gas</t>
  </si>
  <si>
    <t>Gas Unit</t>
  </si>
  <si>
    <t>Select Unit</t>
  </si>
  <si>
    <r>
      <t>cubic feet</t>
    </r>
    <r>
      <rPr>
        <sz val="10"/>
        <rFont val="Times New Roman"/>
        <family val="1"/>
      </rPr>
      <t>/yr</t>
    </r>
  </si>
  <si>
    <r>
      <t>cubic meters</t>
    </r>
    <r>
      <rPr>
        <sz val="10"/>
        <rFont val="Times New Roman"/>
        <family val="1"/>
      </rPr>
      <t>/yr</t>
    </r>
  </si>
  <si>
    <t>Natural Gas Consumption :</t>
  </si>
  <si>
    <t>Operating hrs=</t>
  </si>
  <si>
    <t>Enter the total combined maximum thermal input for all natural-gas fired equipment &amp; operating schedule</t>
  </si>
  <si>
    <r>
      <t xml:space="preserve">9. </t>
    </r>
    <r>
      <rPr>
        <sz val="12"/>
        <color indexed="8"/>
        <rFont val="Times New Roman"/>
        <family val="1"/>
      </rPr>
      <t xml:space="preserve">Enter the quantity of natural gas used during the reporting year </t>
    </r>
  </si>
  <si>
    <t>Barrels (US)</t>
  </si>
  <si>
    <t>Beer recovered from can crusher with pneumatic conveyor</t>
  </si>
  <si>
    <t>Yes</t>
  </si>
  <si>
    <t>No</t>
  </si>
  <si>
    <t xml:space="preserve">Select </t>
  </si>
  <si>
    <t xml:space="preserve">Pasteurize after canning? </t>
  </si>
  <si>
    <t xml:space="preserve">Pasteurization after canning? </t>
  </si>
  <si>
    <t xml:space="preserve">Pasteurization after bottling? </t>
  </si>
  <si>
    <t xml:space="preserve">Pasteurize after bottling? </t>
  </si>
  <si>
    <r>
      <rPr>
        <b/>
        <sz val="10"/>
        <rFont val="Arial"/>
        <family val="2"/>
      </rPr>
      <t>Note:</t>
    </r>
    <r>
      <rPr>
        <sz val="10"/>
        <rFont val="Arial"/>
        <family val="2"/>
      </rPr>
      <t xml:space="preserve"> Most facilities pasteurize beer after canning or bottling, although some facilities package nonpasteurized products using sterile filling lines</t>
    </r>
  </si>
  <si>
    <t>Can Filling Line (followed by pasteurization, SCC 30200951)</t>
  </si>
  <si>
    <t>Bottle Filling Line (followed by pasteurization, SCC 30200953)</t>
  </si>
  <si>
    <r>
      <rPr>
        <b/>
        <i/>
        <sz val="12"/>
        <color indexed="10"/>
        <rFont val="Times New Roman"/>
        <family val="1"/>
      </rPr>
      <t>Note</t>
    </r>
    <r>
      <rPr>
        <b/>
        <i/>
        <sz val="12"/>
        <color indexed="8"/>
        <rFont val="Times New Roman"/>
        <family val="1"/>
      </rPr>
      <t>:</t>
    </r>
    <r>
      <rPr>
        <sz val="12"/>
        <color indexed="8"/>
        <rFont val="Times New Roman"/>
        <family val="1"/>
      </rPr>
      <t xml:space="preserve"> A case contains 12 bottles</t>
    </r>
  </si>
  <si>
    <t>Hectolitres</t>
  </si>
  <si>
    <r>
      <t>thousand m</t>
    </r>
    <r>
      <rPr>
        <vertAlign val="superscript"/>
        <sz val="12"/>
        <rFont val="Times New Roman"/>
        <family val="1"/>
      </rPr>
      <t>3</t>
    </r>
  </si>
  <si>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</si>
  <si>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</si>
  <si>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MPO and Releases:</t>
  </si>
  <si>
    <t>Version 3.0 Last Update: November 17, 2011 YS, JA, &amp; ZI</t>
  </si>
  <si>
    <t>Calculation Tool for</t>
  </si>
  <si>
    <t>Manufactured</t>
  </si>
  <si>
    <t>Processed</t>
  </si>
  <si>
    <t>Otherwise Used</t>
  </si>
  <si>
    <t>Released to Air</t>
  </si>
  <si>
    <t>Quantity (kg/yr)</t>
  </si>
  <si>
    <t>Nitrogen Oxides (NOx)</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</si>
  <si>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</si>
  <si>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</si>
  <si>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</si>
  <si>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</si>
  <si>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12"/>
        <rFont val="Times New Roman"/>
        <family val="1"/>
      </rPr>
      <t>ChemTRAC website</t>
    </r>
    <r>
      <rPr>
        <sz val="12"/>
        <color indexed="12"/>
        <rFont val="Times New Roman"/>
        <family val="1"/>
      </rPr>
      <t>.</t>
    </r>
  </si>
  <si>
    <r>
      <t>Manufactured</t>
    </r>
    <r>
      <rPr>
        <b/>
        <vertAlign val="superscript"/>
        <sz val="12"/>
        <rFont val="Times New Roman"/>
        <family val="1"/>
      </rPr>
      <t>1</t>
    </r>
  </si>
  <si>
    <r>
      <t>Processed</t>
    </r>
    <r>
      <rPr>
        <b/>
        <vertAlign val="superscript"/>
        <sz val="12"/>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</si>
  <si>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</si>
  <si>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</si>
  <si>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r>
      <rPr>
        <vertAlign val="superscript"/>
        <sz val="10"/>
        <color indexed="8"/>
        <rFont val="Arial"/>
        <family val="2"/>
      </rPr>
      <t>1</t>
    </r>
    <r>
      <rPr>
        <sz val="10"/>
        <color indexed="8"/>
        <rFont val="Arial"/>
        <family val="2"/>
      </rPr>
      <t xml:space="preserve"> Definitions available on References tab</t>
    </r>
  </si>
  <si>
    <r>
      <t xml:space="preserve">This page contains necessary instructions that will help you use this calculator to estimate the amount of priority substances and other chemicals that are manufactured, processed, otherwise used (MPO) and released during the </t>
    </r>
    <r>
      <rPr>
        <b/>
        <sz val="12"/>
        <rFont val="Times New Roman"/>
        <family val="1"/>
      </rPr>
      <t>production of beer</t>
    </r>
  </si>
  <si>
    <r>
      <rPr>
        <b/>
        <sz val="12"/>
        <color indexed="8"/>
        <rFont val="Times New Roman"/>
        <family val="1"/>
      </rPr>
      <t>1.</t>
    </r>
    <r>
      <rPr>
        <sz val="12"/>
        <color indexed="8"/>
        <rFont val="Times New Roman"/>
        <family val="1"/>
      </rPr>
      <t xml:space="preserve"> Enter the quantity of grain dried </t>
    </r>
  </si>
  <si>
    <r>
      <rPr>
        <b/>
        <sz val="12"/>
        <color indexed="8"/>
        <rFont val="Times New Roman"/>
        <family val="1"/>
      </rPr>
      <t>2.</t>
    </r>
    <r>
      <rPr>
        <sz val="12"/>
        <color indexed="8"/>
        <rFont val="Times New Roman"/>
        <family val="1"/>
      </rPr>
      <t xml:space="preserve"> Enter the quantity of beer packaged</t>
    </r>
  </si>
  <si>
    <r>
      <rPr>
        <b/>
        <sz val="12"/>
        <color indexed="8"/>
        <rFont val="Times New Roman"/>
        <family val="1"/>
      </rPr>
      <t>3.</t>
    </r>
    <r>
      <rPr>
        <sz val="12"/>
        <color indexed="8"/>
        <rFont val="Times New Roman"/>
        <family val="1"/>
      </rPr>
      <t xml:space="preserve"> Enter the quantity of beer canned </t>
    </r>
  </si>
  <si>
    <r>
      <rPr>
        <b/>
        <sz val="12"/>
        <color indexed="8"/>
        <rFont val="Times New Roman"/>
        <family val="1"/>
      </rPr>
      <t xml:space="preserve">4. </t>
    </r>
    <r>
      <rPr>
        <sz val="12"/>
        <color indexed="8"/>
        <rFont val="Times New Roman"/>
        <family val="1"/>
      </rPr>
      <t>Enter the quantity of beer kegged</t>
    </r>
  </si>
  <si>
    <r>
      <rPr>
        <b/>
        <sz val="12"/>
        <color indexed="8"/>
        <rFont val="Times New Roman"/>
        <family val="1"/>
      </rPr>
      <t xml:space="preserve">5. </t>
    </r>
    <r>
      <rPr>
        <sz val="12"/>
        <color indexed="8"/>
        <rFont val="Times New Roman"/>
        <family val="1"/>
      </rPr>
      <t>Enter the quantity of beer bottled</t>
    </r>
  </si>
  <si>
    <r>
      <rPr>
        <b/>
        <sz val="12"/>
        <color indexed="8"/>
        <rFont val="Times New Roman"/>
        <family val="1"/>
      </rPr>
      <t>6.</t>
    </r>
    <r>
      <rPr>
        <sz val="12"/>
        <color indexed="8"/>
        <rFont val="Times New Roman"/>
        <family val="1"/>
      </rPr>
      <t xml:space="preserve"> Enter the quantity of bottle washed</t>
    </r>
  </si>
  <si>
    <r>
      <rPr>
        <b/>
        <sz val="12"/>
        <color indexed="8"/>
        <rFont val="Times New Roman"/>
        <family val="1"/>
      </rPr>
      <t>7</t>
    </r>
    <r>
      <rPr>
        <sz val="12"/>
        <color indexed="8"/>
        <rFont val="Times New Roman"/>
        <family val="1"/>
      </rPr>
      <t>. Enter the quantity of beer recovered from can crusher</t>
    </r>
  </si>
  <si>
    <r>
      <rPr>
        <b/>
        <sz val="12"/>
        <color indexed="8"/>
        <rFont val="Times New Roman"/>
        <family val="1"/>
      </rPr>
      <t>8</t>
    </r>
    <r>
      <rPr>
        <sz val="12"/>
        <color indexed="8"/>
        <rFont val="Times New Roman"/>
        <family val="1"/>
      </rPr>
      <t>. Enter the quantity of grain processed</t>
    </r>
  </si>
  <si>
    <t>Once you have your estimates for activiti(es) or process(es), enter the amounts of MPO and release of each substance from each process into the "Calculation of Totals" calculator (available at www.toronto.ca/chemtrac) to determine if you need to report.</t>
  </si>
  <si>
    <t xml:space="preserve">- the quantity of grain dried during the reporting year 
- the quantity of beer packaged during the reporting year </t>
  </si>
  <si>
    <r>
      <t xml:space="preserve">• </t>
    </r>
    <r>
      <rPr>
        <sz val="12"/>
        <rFont val="Times New Roman"/>
        <family val="1"/>
      </rPr>
      <t xml:space="preserve">This page gathers information related to the </t>
    </r>
    <r>
      <rPr>
        <b/>
        <sz val="12"/>
        <rFont val="Times New Roman"/>
        <family val="1"/>
      </rPr>
      <t>breweries</t>
    </r>
    <r>
      <rPr>
        <sz val="12"/>
        <rFont val="Times New Roman"/>
        <family val="1"/>
      </rPr>
      <t xml:space="preserve"> at your facility and shows the estimated amounts of priority substances manufactured, processed, otherwise used (MPO) or released  </t>
    </r>
  </si>
  <si>
    <r>
      <t>•</t>
    </r>
    <r>
      <rPr>
        <sz val="12"/>
        <rFont val="Times New Roman"/>
        <family val="1"/>
      </rPr>
      <t xml:space="preserve"> To determine if you need to report, add the amounts shown in the Output Summary table to any other MPOs or releases from other processes or sources, if any, in your facility. Then you need to compare the total to the reporting thresholds. </t>
    </r>
  </si>
  <si>
    <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totals.</t>
    </r>
  </si>
  <si>
    <r>
      <t>Definitions</t>
    </r>
    <r>
      <rPr>
        <b/>
        <vertAlign val="superscript"/>
        <sz val="14"/>
        <rFont val="Times New Roman"/>
        <family val="1"/>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</si>
</sst>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
    <numFmt numFmtId="166" formatCode="#,##0.0"/>
    <numFmt numFmtId="167" formatCode="0.0000"/>
    <numFmt numFmtId="168" formatCode="#,##0.0\ &quot;kg/yr&quot;"/>
    <numFmt numFmtId="169" formatCode="[$-1009]mmmm\ d\,\ yyyy"/>
    <numFmt numFmtId="170" formatCode="[$-409]h:mm:ss\ AM/PM"/>
    <numFmt numFmtId="171" formatCode="0.0"/>
  </numFmts>
  <fonts count="88">
    <font>
      <sz val="10"/>
      <name val="Arial"/>
      <family val="0"/>
    </font>
    <font>
      <sz val="10"/>
      <color indexed="8"/>
      <name val="Arial"/>
      <family val="2"/>
    </font>
    <font>
      <b/>
      <sz val="10"/>
      <name val="Arial"/>
      <family val="2"/>
    </font>
    <font>
      <b/>
      <u val="single"/>
      <sz val="10"/>
      <name val="Arial"/>
      <family val="2"/>
    </font>
    <font>
      <b/>
      <sz val="10"/>
      <color indexed="10"/>
      <name val="Arial"/>
      <family val="2"/>
    </font>
    <font>
      <u val="single"/>
      <sz val="10"/>
      <color indexed="12"/>
      <name val="Arial"/>
      <family val="2"/>
    </font>
    <font>
      <sz val="8"/>
      <name val="Arial"/>
      <family val="2"/>
    </font>
    <font>
      <b/>
      <sz val="10"/>
      <color indexed="8"/>
      <name val="Arial"/>
      <family val="2"/>
    </font>
    <font>
      <sz val="10"/>
      <color indexed="10"/>
      <name val="Arial"/>
      <family val="2"/>
    </font>
    <font>
      <b/>
      <sz val="12"/>
      <name val="Arial"/>
      <family val="2"/>
    </font>
    <font>
      <vertAlign val="subscript"/>
      <sz val="10"/>
      <name val="Arial"/>
      <family val="2"/>
    </font>
    <font>
      <b/>
      <sz val="12"/>
      <color indexed="8"/>
      <name val="Times New Roman"/>
      <family val="1"/>
    </font>
    <font>
      <sz val="10"/>
      <color indexed="8"/>
      <name val="Times New Roman"/>
      <family val="1"/>
    </font>
    <font>
      <sz val="12"/>
      <name val="Times New Roman"/>
      <family val="1"/>
    </font>
    <font>
      <sz val="12"/>
      <color indexed="8"/>
      <name val="Times New Roman"/>
      <family val="1"/>
    </font>
    <font>
      <b/>
      <sz val="16"/>
      <color indexed="8"/>
      <name val="Times New Roman"/>
      <family val="1"/>
    </font>
    <font>
      <b/>
      <sz val="12"/>
      <name val="Times New Roman"/>
      <family val="1"/>
    </font>
    <font>
      <u val="single"/>
      <sz val="12"/>
      <color indexed="12"/>
      <name val="Times New Roman"/>
      <family val="1"/>
    </font>
    <font>
      <sz val="11"/>
      <color indexed="8"/>
      <name val="Calibri"/>
      <family val="2"/>
    </font>
    <font>
      <b/>
      <i/>
      <sz val="12"/>
      <name val="Times New Roman"/>
      <family val="1"/>
    </font>
    <font>
      <i/>
      <sz val="12"/>
      <name val="Times New Roman"/>
      <family val="1"/>
    </font>
    <font>
      <b/>
      <sz val="14"/>
      <name val="Times New Roman"/>
      <family val="1"/>
    </font>
    <font>
      <sz val="14"/>
      <name val="Times New Roman"/>
      <family val="1"/>
    </font>
    <font>
      <sz val="14"/>
      <name val="Arial"/>
      <family val="2"/>
    </font>
    <font>
      <sz val="12"/>
      <color indexed="12"/>
      <name val="Times New Roman"/>
      <family val="1"/>
    </font>
    <font>
      <vertAlign val="superscript"/>
      <sz val="12"/>
      <name val="Times New Roman"/>
      <family val="1"/>
    </font>
    <font>
      <vertAlign val="superscript"/>
      <sz val="10"/>
      <color indexed="8"/>
      <name val="Arial"/>
      <family val="2"/>
    </font>
    <font>
      <b/>
      <sz val="12"/>
      <color indexed="8"/>
      <name val="Calibri"/>
      <family val="2"/>
    </font>
    <font>
      <sz val="12"/>
      <color indexed="8"/>
      <name val="Calibri"/>
      <family val="2"/>
    </font>
    <font>
      <b/>
      <sz val="12"/>
      <color indexed="10"/>
      <name val="Times New Roman"/>
      <family val="1"/>
    </font>
    <font>
      <b/>
      <sz val="14"/>
      <color indexed="8"/>
      <name val="Times New Roman"/>
      <family val="1"/>
    </font>
    <font>
      <b/>
      <sz val="10"/>
      <name val="Times New Roman"/>
      <family val="1"/>
    </font>
    <font>
      <sz val="10"/>
      <name val="Times New Roman"/>
      <family val="1"/>
    </font>
    <font>
      <vertAlign val="superscript"/>
      <sz val="10"/>
      <name val="Times New Roman"/>
      <family val="1"/>
    </font>
    <font>
      <b/>
      <vertAlign val="superscript"/>
      <sz val="10"/>
      <name val="Times New Roman"/>
      <family val="1"/>
    </font>
    <font>
      <b/>
      <sz val="10"/>
      <color indexed="8"/>
      <name val="Times New Roman"/>
      <family val="1"/>
    </font>
    <font>
      <vertAlign val="superscript"/>
      <sz val="10"/>
      <color indexed="8"/>
      <name val="Times New Roman"/>
      <family val="1"/>
    </font>
    <font>
      <sz val="12"/>
      <name val="Arial"/>
      <family val="2"/>
    </font>
    <font>
      <sz val="11"/>
      <color indexed="8"/>
      <name val="Times New Roman"/>
      <family val="1"/>
    </font>
    <font>
      <sz val="11"/>
      <name val="Arial"/>
      <family val="2"/>
    </font>
    <font>
      <b/>
      <i/>
      <sz val="12"/>
      <color indexed="8"/>
      <name val="Times New Roman"/>
      <family val="1"/>
    </font>
    <font>
      <b/>
      <i/>
      <sz val="12"/>
      <color indexed="10"/>
      <name val="Times New Roman"/>
      <family val="1"/>
    </font>
    <font>
      <b/>
      <vertAlign val="superscript"/>
      <sz val="12"/>
      <name val="Times New Roman"/>
      <family val="1"/>
    </font>
    <font>
      <sz val="11"/>
      <name val="Times New Roman"/>
      <family val="1"/>
    </font>
    <font>
      <vertAlign val="superscript"/>
      <sz val="12"/>
      <color indexed="8"/>
      <name val="Times New Roman"/>
      <family val="1"/>
    </font>
    <font>
      <b/>
      <vertAlign val="superscript"/>
      <sz val="12"/>
      <color indexed="8"/>
      <name val="Times New Roman"/>
      <family val="1"/>
    </font>
    <font>
      <b/>
      <vertAlign val="superscript"/>
      <sz val="14"/>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1"/>
      <color indexed="8"/>
      <name val="Times New Roman"/>
      <family val="1"/>
    </font>
    <font>
      <sz val="8"/>
      <name val="Tahoma"/>
      <family val="2"/>
    </font>
    <font>
      <sz val="7"/>
      <color indexed="8"/>
      <name val="Times New Roman"/>
      <family val="0"/>
    </font>
    <font>
      <sz val="11"/>
      <color indexed="9"/>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Times New Roman"/>
      <family val="1"/>
    </font>
    <font>
      <sz val="12"/>
      <color theme="1"/>
      <name val="Times New Roman"/>
      <family val="1"/>
    </font>
    <font>
      <b/>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rgb="FFFFC000"/>
        <bgColor indexed="64"/>
      </patternFill>
    </fill>
    <fill>
      <patternFill patternType="solid">
        <fgColor rgb="FFCCFFFF"/>
        <bgColor indexed="64"/>
      </patternFill>
    </fill>
    <fill>
      <patternFill patternType="solid">
        <fgColor theme="3" tint="0.599990010261535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medium"/>
      <right style="medium"/>
      <top style="medium"/>
      <bottom style="medium"/>
    </border>
    <border>
      <left/>
      <right/>
      <top/>
      <bottom style="medium"/>
    </border>
    <border>
      <left/>
      <right style="medium"/>
      <top style="medium"/>
      <bottom/>
    </border>
    <border>
      <left/>
      <right style="medium"/>
      <top/>
      <bottom/>
    </border>
    <border>
      <left style="medium"/>
      <right/>
      <top/>
      <bottom/>
    </border>
    <border>
      <left/>
      <right style="medium"/>
      <top/>
      <bottom style="medium"/>
    </border>
    <border>
      <left style="medium"/>
      <right/>
      <top style="medium"/>
      <bottom/>
    </border>
    <border>
      <left style="medium"/>
      <right/>
      <top style="medium"/>
      <bottom style="medium"/>
    </border>
    <border>
      <left/>
      <right style="medium"/>
      <top style="medium"/>
      <bottom style="medium"/>
    </border>
    <border>
      <left style="medium"/>
      <right/>
      <top/>
      <bottom style="medium"/>
    </border>
    <border>
      <left/>
      <right/>
      <top style="medium"/>
      <bottom/>
    </border>
    <border>
      <left style="thin"/>
      <right style="thin"/>
      <top/>
      <bottom style="medium"/>
    </border>
    <border>
      <left style="medium"/>
      <right style="medium"/>
      <top style="medium"/>
      <bottom/>
    </border>
    <border>
      <left style="medium"/>
      <right style="medium"/>
      <top/>
      <bottom style="medium"/>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style="medium"/>
      <top/>
      <bottom style="medium"/>
    </border>
    <border>
      <left/>
      <right style="thin"/>
      <top/>
      <bottom/>
    </border>
    <border>
      <left style="thin"/>
      <right/>
      <top/>
      <bottom/>
    </border>
    <border>
      <left style="thin"/>
      <right/>
      <top/>
      <bottom style="medium"/>
    </border>
    <border>
      <left/>
      <right style="thin"/>
      <top/>
      <bottom style="medium"/>
    </border>
    <border>
      <left style="medium"/>
      <right style="medium"/>
      <top/>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right/>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thin"/>
    </border>
    <border>
      <left style="thin"/>
      <right style="medium"/>
      <top/>
      <bottom style="thin"/>
    </border>
    <border>
      <left style="medium"/>
      <right>
        <color indexed="63"/>
      </right>
      <top style="thin"/>
      <bottom style="medium"/>
    </border>
    <border>
      <left>
        <color indexed="63"/>
      </left>
      <right style="thin"/>
      <top style="medium"/>
      <bottom>
        <color indexed="63"/>
      </bottom>
    </border>
    <border>
      <left style="medium"/>
      <right/>
      <top style="medium"/>
      <bottom style="thin"/>
    </border>
    <border>
      <left style="thin"/>
      <right/>
      <top style="thin"/>
      <bottom style="thin"/>
    </border>
    <border>
      <left/>
      <right/>
      <top/>
      <bottom style="thin"/>
    </border>
    <border>
      <left style="thin"/>
      <right/>
      <top style="medium"/>
      <bottom/>
    </border>
    <border>
      <left style="thin"/>
      <right style="thin"/>
      <top style="medium"/>
      <bottom style="thin"/>
    </border>
    <border>
      <left style="thin"/>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80" fillId="0" borderId="0">
      <alignment/>
      <protection/>
    </xf>
    <xf numFmtId="0" fontId="0" fillId="0" borderId="0">
      <alignment/>
      <protection/>
    </xf>
    <xf numFmtId="0" fontId="37" fillId="0" borderId="0">
      <alignment/>
      <protection/>
    </xf>
    <xf numFmtId="0" fontId="0" fillId="0" borderId="0">
      <alignment/>
      <protection/>
    </xf>
    <xf numFmtId="0" fontId="32" fillId="0" borderId="0">
      <alignment/>
      <protection/>
    </xf>
    <xf numFmtId="0" fontId="1"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58">
    <xf numFmtId="0" fontId="0" fillId="0" borderId="0" xfId="0" applyAlignment="1">
      <alignment/>
    </xf>
    <xf numFmtId="0" fontId="0" fillId="0" borderId="0" xfId="0" applyAlignment="1" applyProtection="1">
      <alignment/>
      <protection/>
    </xf>
    <xf numFmtId="0" fontId="1" fillId="0" borderId="10" xfId="62" applyFont="1" applyFill="1" applyBorder="1" applyAlignment="1" applyProtection="1">
      <alignment horizontal="left" wrapText="1"/>
      <protection/>
    </xf>
    <xf numFmtId="164" fontId="1" fillId="0" borderId="11" xfId="62" applyNumberFormat="1" applyFont="1" applyFill="1" applyBorder="1" applyAlignment="1" applyProtection="1">
      <alignment horizontal="center" wrapText="1"/>
      <protection locked="0"/>
    </xf>
    <xf numFmtId="164" fontId="1" fillId="0" borderId="10" xfId="62" applyNumberFormat="1" applyFont="1" applyFill="1" applyBorder="1" applyAlignment="1" applyProtection="1">
      <alignment horizontal="center" wrapText="1"/>
      <protection locked="0"/>
    </xf>
    <xf numFmtId="0" fontId="1" fillId="0" borderId="10" xfId="62"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10" xfId="0" applyBorder="1" applyAlignment="1" applyProtection="1">
      <alignment horizontal="center"/>
      <protection/>
    </xf>
    <xf numFmtId="0" fontId="2" fillId="0" borderId="10" xfId="0" applyFont="1" applyBorder="1" applyAlignment="1" applyProtection="1">
      <alignment/>
      <protection/>
    </xf>
    <xf numFmtId="164" fontId="0" fillId="0" borderId="10" xfId="0" applyNumberFormat="1" applyBorder="1" applyAlignment="1" applyProtection="1">
      <alignment horizontal="center"/>
      <protection/>
    </xf>
    <xf numFmtId="0" fontId="1" fillId="0" borderId="11" xfId="62" applyFont="1" applyFill="1" applyBorder="1" applyAlignment="1" applyProtection="1">
      <alignment horizontal="center" wrapText="1"/>
      <protection/>
    </xf>
    <xf numFmtId="0" fontId="1" fillId="0" borderId="10" xfId="62"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2" xfId="0"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164" fontId="0" fillId="0" borderId="11" xfId="0" applyNumberFormat="1" applyBorder="1" applyAlignment="1" applyProtection="1">
      <alignment horizontal="center" wrapText="1"/>
      <protection locked="0"/>
    </xf>
    <xf numFmtId="0" fontId="2" fillId="33" borderId="12" xfId="0" applyFont="1" applyFill="1" applyBorder="1" applyAlignment="1" applyProtection="1">
      <alignment wrapText="1"/>
      <protection/>
    </xf>
    <xf numFmtId="165" fontId="0" fillId="33" borderId="12" xfId="0" applyNumberFormat="1" applyFill="1" applyBorder="1" applyAlignment="1" applyProtection="1">
      <alignment horizontal="center" wrapText="1"/>
      <protection/>
    </xf>
    <xf numFmtId="0" fontId="0" fillId="33" borderId="0" xfId="0" applyFill="1" applyAlignment="1" applyProtection="1">
      <alignment horizontal="center" wrapText="1"/>
      <protection/>
    </xf>
    <xf numFmtId="165" fontId="0" fillId="0" borderId="10" xfId="0" applyNumberFormat="1" applyBorder="1" applyAlignment="1" applyProtection="1">
      <alignment horizontal="center" wrapText="1"/>
      <protection/>
    </xf>
    <xf numFmtId="164" fontId="0" fillId="0" borderId="10" xfId="0" applyNumberFormat="1" applyBorder="1" applyAlignment="1" applyProtection="1">
      <alignment horizontal="center" wrapText="1"/>
      <protection locked="0"/>
    </xf>
    <xf numFmtId="0" fontId="1" fillId="0" borderId="11" xfId="62" applyFont="1" applyFill="1" applyBorder="1" applyAlignment="1" applyProtection="1">
      <alignment horizontal="left"/>
      <protection/>
    </xf>
    <xf numFmtId="0" fontId="0" fillId="0" borderId="12" xfId="0" applyBorder="1" applyAlignment="1" applyProtection="1">
      <alignment/>
      <protection/>
    </xf>
    <xf numFmtId="0" fontId="2" fillId="33" borderId="10" xfId="0" applyFont="1" applyFill="1" applyBorder="1" applyAlignment="1" applyProtection="1">
      <alignment/>
      <protection/>
    </xf>
    <xf numFmtId="0" fontId="0" fillId="0" borderId="0" xfId="0" applyAlignment="1" applyProtection="1">
      <alignment vertical="center" wrapText="1"/>
      <protection/>
    </xf>
    <xf numFmtId="0" fontId="85" fillId="0" borderId="0" xfId="0" applyFont="1" applyAlignment="1">
      <alignment horizontal="center" readingOrder="1"/>
    </xf>
    <xf numFmtId="0" fontId="13" fillId="34" borderId="13" xfId="0" applyFont="1" applyFill="1" applyBorder="1" applyAlignment="1">
      <alignment vertical="top" wrapText="1"/>
    </xf>
    <xf numFmtId="0" fontId="80" fillId="35" borderId="0" xfId="57" applyFill="1">
      <alignment/>
      <protection/>
    </xf>
    <xf numFmtId="0" fontId="15" fillId="35" borderId="0" xfId="57" applyFont="1" applyFill="1" applyAlignment="1">
      <alignment horizontal="justify"/>
      <protection/>
    </xf>
    <xf numFmtId="0" fontId="12" fillId="35" borderId="0" xfId="57" applyFont="1" applyFill="1" applyAlignment="1">
      <alignment horizontal="justify"/>
      <protection/>
    </xf>
    <xf numFmtId="0" fontId="11" fillId="35" borderId="14" xfId="57" applyFont="1" applyFill="1" applyBorder="1" applyAlignment="1">
      <alignment horizontal="left"/>
      <protection/>
    </xf>
    <xf numFmtId="0" fontId="12" fillId="35" borderId="14" xfId="57" applyFont="1" applyFill="1" applyBorder="1" applyAlignment="1">
      <alignment horizontal="justify"/>
      <protection/>
    </xf>
    <xf numFmtId="0" fontId="12" fillId="35" borderId="0" xfId="57" applyFont="1" applyFill="1" applyBorder="1" applyAlignment="1">
      <alignment horizontal="justify"/>
      <protection/>
    </xf>
    <xf numFmtId="0" fontId="11" fillId="34" borderId="15" xfId="57" applyFont="1" applyFill="1" applyBorder="1" applyAlignment="1">
      <alignment horizontal="justify" vertical="top" wrapText="1"/>
      <protection/>
    </xf>
    <xf numFmtId="0" fontId="80" fillId="35" borderId="0" xfId="57" applyFill="1" applyAlignment="1">
      <alignment/>
      <protection/>
    </xf>
    <xf numFmtId="0" fontId="11" fillId="34" borderId="16" xfId="57" applyFont="1" applyFill="1" applyBorder="1" applyAlignment="1">
      <alignment horizontal="justify" vertical="top" wrapText="1"/>
      <protection/>
    </xf>
    <xf numFmtId="0" fontId="11" fillId="34" borderId="17" xfId="57" applyFont="1" applyFill="1" applyBorder="1" applyAlignment="1">
      <alignment horizontal="left" vertical="top" wrapText="1"/>
      <protection/>
    </xf>
    <xf numFmtId="0" fontId="11" fillId="34" borderId="18" xfId="57" applyFont="1" applyFill="1" applyBorder="1" applyAlignment="1">
      <alignment horizontal="justify" vertical="top" wrapText="1"/>
      <protection/>
    </xf>
    <xf numFmtId="0" fontId="16" fillId="34" borderId="19" xfId="57" applyNumberFormat="1" applyFont="1" applyFill="1" applyBorder="1" applyAlignment="1">
      <alignment horizontal="left" vertical="top" wrapText="1"/>
      <protection/>
    </xf>
    <xf numFmtId="0" fontId="14" fillId="34" borderId="16" xfId="57" applyNumberFormat="1" applyFont="1" applyFill="1" applyBorder="1" applyAlignment="1">
      <alignment horizontal="justify" vertical="top" wrapText="1"/>
      <protection/>
    </xf>
    <xf numFmtId="0" fontId="14" fillId="34" borderId="17" xfId="57" applyFont="1" applyFill="1" applyBorder="1">
      <alignment/>
      <protection/>
    </xf>
    <xf numFmtId="0" fontId="11" fillId="34" borderId="20" xfId="57" applyFont="1" applyFill="1" applyBorder="1" applyAlignment="1">
      <alignment horizontal="left" vertical="top" wrapText="1"/>
      <protection/>
    </xf>
    <xf numFmtId="0" fontId="17" fillId="34" borderId="21" xfId="53" applyNumberFormat="1" applyFont="1" applyFill="1" applyBorder="1" applyAlignment="1" applyProtection="1">
      <alignment horizontal="justify" vertical="top" wrapText="1"/>
      <protection/>
    </xf>
    <xf numFmtId="0" fontId="11" fillId="34" borderId="20" xfId="57" applyFont="1" applyFill="1" applyBorder="1" applyAlignment="1">
      <alignment horizontal="justify" vertical="top"/>
      <protection/>
    </xf>
    <xf numFmtId="0" fontId="18" fillId="35" borderId="0" xfId="57" applyFont="1" applyFill="1">
      <alignment/>
      <protection/>
    </xf>
    <xf numFmtId="49" fontId="11" fillId="36" borderId="20" xfId="57" applyNumberFormat="1" applyFont="1" applyFill="1" applyBorder="1" applyAlignment="1">
      <alignment horizontal="left" vertical="top" wrapText="1"/>
      <protection/>
    </xf>
    <xf numFmtId="0" fontId="13" fillId="34" borderId="21" xfId="53" applyNumberFormat="1" applyFont="1" applyFill="1" applyBorder="1" applyAlignment="1" applyProtection="1">
      <alignment horizontal="justify" vertical="top" wrapText="1"/>
      <protection/>
    </xf>
    <xf numFmtId="0" fontId="14" fillId="34" borderId="16" xfId="57" applyFont="1" applyFill="1" applyBorder="1" quotePrefix="1">
      <alignment/>
      <protection/>
    </xf>
    <xf numFmtId="0" fontId="14" fillId="34" borderId="22" xfId="57" applyFont="1" applyFill="1" applyBorder="1">
      <alignment/>
      <protection/>
    </xf>
    <xf numFmtId="0" fontId="19" fillId="34" borderId="18" xfId="57" applyFont="1" applyFill="1" applyBorder="1">
      <alignment/>
      <protection/>
    </xf>
    <xf numFmtId="0" fontId="0" fillId="0" borderId="0" xfId="0" applyAlignment="1" applyProtection="1">
      <alignment horizontal="left"/>
      <protection/>
    </xf>
    <xf numFmtId="0" fontId="0" fillId="0" borderId="10" xfId="0" applyBorder="1" applyAlignment="1" applyProtection="1">
      <alignment horizontal="left"/>
      <protection/>
    </xf>
    <xf numFmtId="0" fontId="1" fillId="0" borderId="11" xfId="62" applyFont="1" applyFill="1" applyBorder="1" applyAlignment="1" applyProtection="1">
      <alignment horizontal="left" wrapText="1"/>
      <protection/>
    </xf>
    <xf numFmtId="0" fontId="0" fillId="0" borderId="12" xfId="0" applyBorder="1" applyAlignment="1" applyProtection="1">
      <alignment horizontal="left" wrapText="1"/>
      <protection/>
    </xf>
    <xf numFmtId="0" fontId="0" fillId="33" borderId="10" xfId="0" applyFill="1" applyBorder="1" applyAlignment="1" applyProtection="1">
      <alignment horizontal="left" wrapText="1"/>
      <protection/>
    </xf>
    <xf numFmtId="0" fontId="1" fillId="0" borderId="10" xfId="62" applyFont="1" applyFill="1" applyBorder="1" applyAlignment="1" applyProtection="1">
      <alignment horizontal="left" wrapText="1"/>
      <protection/>
    </xf>
    <xf numFmtId="0" fontId="1" fillId="0" borderId="11" xfId="62" applyFont="1" applyFill="1" applyBorder="1" applyAlignment="1" applyProtection="1">
      <alignment horizontal="left" wrapText="1"/>
      <protection/>
    </xf>
    <xf numFmtId="0" fontId="0" fillId="33" borderId="0" xfId="0" applyFill="1" applyAlignment="1" applyProtection="1">
      <alignment horizontal="left" wrapText="1"/>
      <protection/>
    </xf>
    <xf numFmtId="0" fontId="0" fillId="37" borderId="0" xfId="0" applyFill="1" applyAlignment="1" applyProtection="1">
      <alignment/>
      <protection/>
    </xf>
    <xf numFmtId="0" fontId="0" fillId="37" borderId="0" xfId="0" applyFont="1" applyFill="1" applyBorder="1" applyAlignment="1" applyProtection="1">
      <alignment horizontal="left"/>
      <protection/>
    </xf>
    <xf numFmtId="0" fontId="0" fillId="37" borderId="0" xfId="0" applyFill="1" applyBorder="1" applyAlignment="1" applyProtection="1">
      <alignment/>
      <protection/>
    </xf>
    <xf numFmtId="0" fontId="1" fillId="37" borderId="0" xfId="62" applyFont="1" applyFill="1" applyBorder="1" applyAlignment="1" applyProtection="1">
      <alignment wrapText="1"/>
      <protection/>
    </xf>
    <xf numFmtId="0" fontId="7" fillId="37" borderId="0" xfId="62" applyFont="1" applyFill="1" applyBorder="1" applyAlignment="1" applyProtection="1">
      <alignment wrapText="1"/>
      <protection/>
    </xf>
    <xf numFmtId="0" fontId="12" fillId="35" borderId="0" xfId="0" applyFont="1" applyFill="1" applyAlignment="1">
      <alignment/>
    </xf>
    <xf numFmtId="0" fontId="1" fillId="0" borderId="10" xfId="62" applyFont="1" applyFill="1" applyBorder="1" applyAlignment="1" applyProtection="1">
      <alignment horizontal="left" vertical="top" indent="2"/>
      <protection/>
    </xf>
    <xf numFmtId="0" fontId="1" fillId="0" borderId="10" xfId="62" applyFont="1" applyFill="1" applyBorder="1" applyAlignment="1" applyProtection="1">
      <alignment horizontal="left" vertical="top" indent="2"/>
      <protection/>
    </xf>
    <xf numFmtId="0" fontId="1" fillId="0" borderId="10" xfId="62" applyFont="1" applyFill="1" applyBorder="1" applyAlignment="1" applyProtection="1">
      <alignment horizontal="left" indent="2"/>
      <protection/>
    </xf>
    <xf numFmtId="0" fontId="1" fillId="0" borderId="11" xfId="62" applyFont="1" applyFill="1" applyBorder="1" applyAlignment="1" applyProtection="1">
      <alignment horizontal="left" indent="2"/>
      <protection/>
    </xf>
    <xf numFmtId="0" fontId="14" fillId="11" borderId="23" xfId="0" applyFont="1" applyFill="1" applyBorder="1" applyAlignment="1">
      <alignment horizontal="center"/>
    </xf>
    <xf numFmtId="0" fontId="13" fillId="38" borderId="10" xfId="0" applyFont="1" applyFill="1" applyBorder="1" applyAlignment="1" applyProtection="1">
      <alignment horizontal="center"/>
      <protection locked="0"/>
    </xf>
    <xf numFmtId="0" fontId="0" fillId="11" borderId="23" xfId="0" applyFill="1" applyBorder="1" applyAlignment="1" applyProtection="1">
      <alignment/>
      <protection/>
    </xf>
    <xf numFmtId="0" fontId="0" fillId="11" borderId="0" xfId="0" applyFill="1" applyBorder="1" applyAlignment="1" applyProtection="1">
      <alignment/>
      <protection/>
    </xf>
    <xf numFmtId="0" fontId="0" fillId="11" borderId="15" xfId="0" applyFont="1" applyFill="1" applyBorder="1" applyAlignment="1" applyProtection="1">
      <alignment horizontal="left"/>
      <protection/>
    </xf>
    <xf numFmtId="0" fontId="0" fillId="11" borderId="16" xfId="0" applyFont="1" applyFill="1" applyBorder="1" applyAlignment="1" applyProtection="1">
      <alignment horizontal="left"/>
      <protection/>
    </xf>
    <xf numFmtId="0" fontId="0" fillId="11" borderId="18" xfId="0" applyFont="1" applyFill="1" applyBorder="1" applyAlignment="1" applyProtection="1">
      <alignment horizontal="left"/>
      <protection/>
    </xf>
    <xf numFmtId="0" fontId="1" fillId="11" borderId="17" xfId="62" applyFont="1" applyFill="1" applyBorder="1" applyAlignment="1" applyProtection="1">
      <alignment wrapText="1"/>
      <protection/>
    </xf>
    <xf numFmtId="0" fontId="1" fillId="11" borderId="22" xfId="62" applyFont="1" applyFill="1" applyBorder="1" applyAlignment="1" applyProtection="1">
      <alignment wrapText="1"/>
      <protection/>
    </xf>
    <xf numFmtId="0" fontId="0" fillId="11" borderId="14" xfId="0" applyFill="1" applyBorder="1" applyAlignment="1" applyProtection="1">
      <alignment/>
      <protection/>
    </xf>
    <xf numFmtId="0" fontId="1" fillId="11" borderId="0" xfId="62" applyFont="1" applyFill="1" applyBorder="1" applyAlignment="1" applyProtection="1">
      <alignment wrapText="1"/>
      <protection/>
    </xf>
    <xf numFmtId="0" fontId="13" fillId="34" borderId="16" xfId="0" applyFont="1" applyFill="1" applyBorder="1" applyAlignment="1">
      <alignment wrapText="1"/>
    </xf>
    <xf numFmtId="0" fontId="13" fillId="34" borderId="22" xfId="0" applyFont="1" applyFill="1" applyBorder="1" applyAlignment="1">
      <alignment wrapText="1"/>
    </xf>
    <xf numFmtId="0" fontId="13" fillId="34" borderId="14" xfId="0" applyFont="1" applyFill="1" applyBorder="1" applyAlignment="1">
      <alignment wrapText="1"/>
    </xf>
    <xf numFmtId="0" fontId="13" fillId="34" borderId="18" xfId="0" applyFont="1" applyFill="1" applyBorder="1" applyAlignment="1">
      <alignment wrapText="1"/>
    </xf>
    <xf numFmtId="0" fontId="12" fillId="35" borderId="0" xfId="57" applyFont="1" applyFill="1" applyAlignment="1">
      <alignment horizontal="left" vertical="top"/>
      <protection/>
    </xf>
    <xf numFmtId="0" fontId="0" fillId="37" borderId="0" xfId="0" applyFill="1" applyBorder="1" applyAlignment="1" applyProtection="1">
      <alignment horizontal="center"/>
      <protection/>
    </xf>
    <xf numFmtId="0" fontId="0" fillId="37" borderId="0" xfId="0" applyFill="1" applyAlignment="1" applyProtection="1">
      <alignment horizontal="center"/>
      <protection/>
    </xf>
    <xf numFmtId="0" fontId="0" fillId="37" borderId="0" xfId="0" applyFill="1" applyAlignment="1" applyProtection="1">
      <alignment horizontal="left"/>
      <protection/>
    </xf>
    <xf numFmtId="0" fontId="9" fillId="37" borderId="0" xfId="0" applyFont="1" applyFill="1" applyAlignment="1" applyProtection="1">
      <alignment/>
      <protection/>
    </xf>
    <xf numFmtId="0" fontId="3" fillId="37" borderId="0" xfId="0" applyFont="1" applyFill="1" applyAlignment="1" applyProtection="1">
      <alignment horizontal="center"/>
      <protection/>
    </xf>
    <xf numFmtId="0" fontId="11" fillId="37" borderId="0" xfId="0" applyFont="1" applyFill="1" applyAlignment="1">
      <alignment/>
    </xf>
    <xf numFmtId="0" fontId="0" fillId="37" borderId="0" xfId="0" applyFont="1" applyFill="1" applyAlignment="1" applyProtection="1">
      <alignment/>
      <protection/>
    </xf>
    <xf numFmtId="0" fontId="0" fillId="37" borderId="0" xfId="0" applyFill="1" applyAlignment="1" applyProtection="1">
      <alignment vertical="center" wrapText="1"/>
      <protection/>
    </xf>
    <xf numFmtId="0" fontId="0" fillId="37" borderId="0" xfId="0" applyFill="1" applyAlignment="1">
      <alignment/>
    </xf>
    <xf numFmtId="0" fontId="11" fillId="37" borderId="0" xfId="0" applyFont="1" applyFill="1" applyAlignment="1">
      <alignment horizontal="left" vertical="top"/>
    </xf>
    <xf numFmtId="0" fontId="0" fillId="0" borderId="10" xfId="0" applyFont="1" applyBorder="1" applyAlignment="1" applyProtection="1">
      <alignment horizontal="center"/>
      <protection/>
    </xf>
    <xf numFmtId="0" fontId="0" fillId="0" borderId="12" xfId="0" applyBorder="1" applyAlignment="1" applyProtection="1">
      <alignment horizontal="center"/>
      <protection/>
    </xf>
    <xf numFmtId="164" fontId="4" fillId="37" borderId="0" xfId="0" applyNumberFormat="1" applyFont="1" applyFill="1" applyBorder="1" applyAlignment="1" applyProtection="1">
      <alignment horizontal="center"/>
      <protection/>
    </xf>
    <xf numFmtId="0" fontId="0" fillId="37" borderId="14" xfId="0" applyFont="1" applyFill="1" applyBorder="1" applyAlignment="1" applyProtection="1">
      <alignment/>
      <protection/>
    </xf>
    <xf numFmtId="0" fontId="0" fillId="37" borderId="14" xfId="0" applyFill="1" applyBorder="1" applyAlignment="1" applyProtection="1">
      <alignment horizontal="center"/>
      <protection/>
    </xf>
    <xf numFmtId="0" fontId="8" fillId="37" borderId="14" xfId="0" applyFont="1" applyFill="1" applyBorder="1" applyAlignment="1" applyProtection="1">
      <alignment horizontal="left"/>
      <protection/>
    </xf>
    <xf numFmtId="0" fontId="0" fillId="37" borderId="0" xfId="0" applyFont="1" applyFill="1" applyAlignment="1" applyProtection="1">
      <alignment/>
      <protection/>
    </xf>
    <xf numFmtId="0" fontId="8" fillId="37" borderId="0" xfId="0" applyFont="1" applyFill="1" applyAlignment="1" applyProtection="1">
      <alignment horizontal="left"/>
      <protection/>
    </xf>
    <xf numFmtId="0" fontId="0" fillId="37" borderId="0" xfId="0" applyFill="1" applyBorder="1" applyAlignment="1" applyProtection="1">
      <alignment vertical="center" wrapText="1"/>
      <protection/>
    </xf>
    <xf numFmtId="0" fontId="22" fillId="37" borderId="0" xfId="0" applyFont="1" applyFill="1" applyBorder="1" applyAlignment="1">
      <alignment wrapText="1"/>
    </xf>
    <xf numFmtId="2" fontId="0" fillId="0" borderId="11" xfId="0" applyNumberFormat="1" applyFont="1" applyBorder="1" applyAlignment="1" applyProtection="1">
      <alignment horizontal="right" wrapText="1"/>
      <protection/>
    </xf>
    <xf numFmtId="2" fontId="0" fillId="0" borderId="12" xfId="0" applyNumberFormat="1" applyFont="1" applyBorder="1" applyAlignment="1" applyProtection="1">
      <alignment horizontal="right" wrapText="1"/>
      <protection/>
    </xf>
    <xf numFmtId="2" fontId="0" fillId="33" borderId="10" xfId="0" applyNumberFormat="1" applyFont="1" applyFill="1" applyBorder="1" applyAlignment="1" applyProtection="1">
      <alignment horizontal="right" wrapText="1"/>
      <protection/>
    </xf>
    <xf numFmtId="2" fontId="0" fillId="0" borderId="10" xfId="0" applyNumberFormat="1" applyFont="1" applyBorder="1" applyAlignment="1" applyProtection="1">
      <alignment horizontal="right" wrapText="1"/>
      <protection/>
    </xf>
    <xf numFmtId="2" fontId="0" fillId="0" borderId="24" xfId="0" applyNumberFormat="1" applyFont="1" applyBorder="1" applyAlignment="1" applyProtection="1">
      <alignment horizontal="right" wrapText="1"/>
      <protection/>
    </xf>
    <xf numFmtId="2" fontId="0" fillId="33" borderId="0" xfId="0" applyNumberFormat="1" applyFont="1" applyFill="1" applyAlignment="1" applyProtection="1">
      <alignment horizontal="right" wrapText="1"/>
      <protection/>
    </xf>
    <xf numFmtId="0" fontId="27" fillId="35" borderId="0" xfId="0" applyFont="1" applyFill="1" applyAlignment="1">
      <alignment/>
    </xf>
    <xf numFmtId="0" fontId="28" fillId="35" borderId="0" xfId="0" applyFont="1" applyFill="1" applyAlignment="1">
      <alignment/>
    </xf>
    <xf numFmtId="0" fontId="19" fillId="0" borderId="13" xfId="0" applyFont="1" applyFill="1" applyBorder="1" applyAlignment="1">
      <alignment wrapText="1"/>
    </xf>
    <xf numFmtId="0" fontId="0" fillId="37" borderId="0" xfId="0" applyFill="1" applyAlignment="1" applyProtection="1">
      <alignment/>
      <protection locked="0"/>
    </xf>
    <xf numFmtId="0" fontId="14" fillId="39" borderId="25" xfId="0" applyFont="1" applyFill="1" applyBorder="1" applyAlignment="1" applyProtection="1">
      <alignment horizontal="left" wrapText="1"/>
      <protection locked="0"/>
    </xf>
    <xf numFmtId="0" fontId="5" fillId="0" borderId="26" xfId="52" applyFont="1" applyBorder="1" applyAlignment="1" applyProtection="1">
      <alignment/>
      <protection locked="0"/>
    </xf>
    <xf numFmtId="0" fontId="14" fillId="39" borderId="27" xfId="0" applyFont="1" applyFill="1" applyBorder="1" applyAlignment="1">
      <alignment/>
    </xf>
    <xf numFmtId="0" fontId="14" fillId="39" borderId="28" xfId="0" applyFont="1" applyFill="1" applyBorder="1" applyAlignment="1">
      <alignment/>
    </xf>
    <xf numFmtId="0" fontId="14" fillId="39" borderId="29" xfId="0" applyFont="1" applyFill="1" applyBorder="1" applyAlignment="1">
      <alignment/>
    </xf>
    <xf numFmtId="3" fontId="14" fillId="38" borderId="27" xfId="0" applyNumberFormat="1" applyFont="1" applyFill="1" applyBorder="1" applyAlignment="1" applyProtection="1">
      <alignment/>
      <protection locked="0"/>
    </xf>
    <xf numFmtId="0" fontId="14" fillId="39" borderId="30" xfId="0" applyFont="1" applyFill="1" applyBorder="1" applyAlignment="1">
      <alignment/>
    </xf>
    <xf numFmtId="0" fontId="14" fillId="34" borderId="16" xfId="0" applyFont="1" applyFill="1" applyBorder="1" applyAlignment="1">
      <alignment/>
    </xf>
    <xf numFmtId="0" fontId="14" fillId="34" borderId="0" xfId="0" applyFont="1" applyFill="1" applyBorder="1" applyAlignment="1">
      <alignment/>
    </xf>
    <xf numFmtId="0" fontId="31" fillId="35" borderId="0" xfId="58" applyFont="1" applyFill="1">
      <alignment/>
      <protection/>
    </xf>
    <xf numFmtId="3" fontId="32" fillId="35" borderId="0" xfId="58" applyNumberFormat="1" applyFont="1" applyFill="1">
      <alignment/>
      <protection/>
    </xf>
    <xf numFmtId="0" fontId="32" fillId="35" borderId="0" xfId="58" applyFont="1" applyFill="1" applyAlignment="1">
      <alignment horizontal="left"/>
      <protection/>
    </xf>
    <xf numFmtId="0" fontId="32" fillId="35" borderId="0" xfId="61" applyFont="1" applyFill="1" applyAlignment="1">
      <alignment horizontal="center"/>
      <protection/>
    </xf>
    <xf numFmtId="0" fontId="32" fillId="35" borderId="0" xfId="58" applyFont="1" applyFill="1">
      <alignment/>
      <protection/>
    </xf>
    <xf numFmtId="3" fontId="32" fillId="35" borderId="0" xfId="58" applyNumberFormat="1" applyFont="1" applyFill="1" applyBorder="1">
      <alignment/>
      <protection/>
    </xf>
    <xf numFmtId="0" fontId="32" fillId="35" borderId="0" xfId="58" applyFont="1" applyFill="1" applyAlignment="1">
      <alignment horizontal="center"/>
      <protection/>
    </xf>
    <xf numFmtId="0" fontId="29" fillId="35" borderId="0" xfId="61" applyFont="1" applyFill="1" applyAlignment="1">
      <alignment horizontal="center"/>
      <protection/>
    </xf>
    <xf numFmtId="0" fontId="32" fillId="35" borderId="0" xfId="61" applyFont="1" applyFill="1" applyBorder="1">
      <alignment/>
      <protection/>
    </xf>
    <xf numFmtId="0" fontId="32" fillId="35" borderId="0" xfId="61" applyFont="1" applyFill="1" applyBorder="1" applyAlignment="1">
      <alignment horizontal="center"/>
      <protection/>
    </xf>
    <xf numFmtId="3" fontId="32" fillId="35" borderId="0" xfId="61" applyNumberFormat="1" applyFont="1" applyFill="1" applyBorder="1" applyAlignment="1">
      <alignment horizontal="center"/>
      <protection/>
    </xf>
    <xf numFmtId="0" fontId="31" fillId="35" borderId="19" xfId="61" applyFont="1" applyFill="1" applyBorder="1" applyAlignment="1">
      <alignment horizontal="left"/>
      <protection/>
    </xf>
    <xf numFmtId="0" fontId="31" fillId="35" borderId="31" xfId="61" applyFont="1" applyFill="1" applyBorder="1" applyAlignment="1">
      <alignment horizontal="center"/>
      <protection/>
    </xf>
    <xf numFmtId="3" fontId="31" fillId="35" borderId="23" xfId="61" applyNumberFormat="1" applyFont="1" applyFill="1" applyBorder="1" applyAlignment="1">
      <alignment horizontal="center"/>
      <protection/>
    </xf>
    <xf numFmtId="0" fontId="32" fillId="35" borderId="32" xfId="61" applyFont="1" applyFill="1" applyBorder="1">
      <alignment/>
      <protection/>
    </xf>
    <xf numFmtId="0" fontId="31" fillId="35" borderId="17" xfId="61" applyFont="1" applyFill="1" applyBorder="1" applyAlignment="1">
      <alignment horizontal="left"/>
      <protection/>
    </xf>
    <xf numFmtId="0" fontId="31" fillId="35" borderId="33" xfId="61" applyFont="1" applyFill="1" applyBorder="1" applyAlignment="1">
      <alignment horizontal="center"/>
      <protection/>
    </xf>
    <xf numFmtId="3" fontId="31" fillId="35" borderId="0" xfId="61" applyNumberFormat="1" applyFont="1" applyFill="1" applyBorder="1" applyAlignment="1">
      <alignment horizontal="center"/>
      <protection/>
    </xf>
    <xf numFmtId="0" fontId="32" fillId="35" borderId="34" xfId="61" applyFont="1" applyFill="1" applyBorder="1">
      <alignment/>
      <protection/>
    </xf>
    <xf numFmtId="1" fontId="31" fillId="35" borderId="22" xfId="61" applyNumberFormat="1" applyFont="1" applyFill="1" applyBorder="1" applyAlignment="1">
      <alignment horizontal="left"/>
      <protection/>
    </xf>
    <xf numFmtId="0" fontId="31" fillId="35" borderId="24" xfId="61" applyFont="1" applyFill="1" applyBorder="1" applyAlignment="1">
      <alignment horizontal="center"/>
      <protection/>
    </xf>
    <xf numFmtId="3" fontId="31" fillId="35" borderId="14" xfId="61" applyNumberFormat="1" applyFont="1" applyFill="1" applyBorder="1" applyAlignment="1">
      <alignment horizontal="center"/>
      <protection/>
    </xf>
    <xf numFmtId="0" fontId="31" fillId="35" borderId="35" xfId="61" applyFont="1" applyFill="1" applyBorder="1" applyAlignment="1">
      <alignment horizontal="center"/>
      <protection/>
    </xf>
    <xf numFmtId="0" fontId="32" fillId="35" borderId="36" xfId="61" applyFont="1" applyFill="1" applyBorder="1" applyAlignment="1">
      <alignment horizontal="center"/>
      <protection/>
    </xf>
    <xf numFmtId="0" fontId="32" fillId="35" borderId="37" xfId="58" applyFont="1" applyFill="1" applyBorder="1" applyAlignment="1">
      <alignment horizontal="center"/>
      <protection/>
    </xf>
    <xf numFmtId="0" fontId="32" fillId="35" borderId="17" xfId="61" applyFont="1" applyFill="1" applyBorder="1" applyAlignment="1">
      <alignment horizontal="left"/>
      <protection/>
    </xf>
    <xf numFmtId="166" fontId="32" fillId="35" borderId="0" xfId="61" applyNumberFormat="1" applyFont="1" applyFill="1" applyBorder="1" applyAlignment="1">
      <alignment horizontal="center"/>
      <protection/>
    </xf>
    <xf numFmtId="0" fontId="32" fillId="35" borderId="34" xfId="61" applyFont="1" applyFill="1" applyBorder="1" applyAlignment="1">
      <alignment horizontal="center"/>
      <protection/>
    </xf>
    <xf numFmtId="0" fontId="32" fillId="35" borderId="33" xfId="61" applyFont="1" applyFill="1" applyBorder="1" applyAlignment="1">
      <alignment horizontal="center"/>
      <protection/>
    </xf>
    <xf numFmtId="0" fontId="32" fillId="35" borderId="37" xfId="61" applyFont="1" applyFill="1" applyBorder="1" applyAlignment="1">
      <alignment horizontal="right"/>
      <protection/>
    </xf>
    <xf numFmtId="0" fontId="32" fillId="35" borderId="36" xfId="61" applyFont="1" applyFill="1" applyBorder="1" applyAlignment="1" quotePrefix="1">
      <alignment horizontal="center"/>
      <protection/>
    </xf>
    <xf numFmtId="0" fontId="32" fillId="35" borderId="17" xfId="61" applyFont="1" applyFill="1" applyBorder="1" applyAlignment="1" quotePrefix="1">
      <alignment horizontal="left"/>
      <protection/>
    </xf>
    <xf numFmtId="0" fontId="32" fillId="35" borderId="37" xfId="61" applyFont="1" applyFill="1" applyBorder="1" applyAlignment="1">
      <alignment horizontal="left"/>
      <protection/>
    </xf>
    <xf numFmtId="0" fontId="32" fillId="35" borderId="22" xfId="61" applyFont="1" applyFill="1" applyBorder="1" applyAlignment="1">
      <alignment horizontal="left"/>
      <protection/>
    </xf>
    <xf numFmtId="0" fontId="32" fillId="35" borderId="24" xfId="61" applyFont="1" applyFill="1" applyBorder="1" applyAlignment="1">
      <alignment horizontal="center"/>
      <protection/>
    </xf>
    <xf numFmtId="0" fontId="32" fillId="35" borderId="38" xfId="61" applyFont="1" applyFill="1" applyBorder="1" applyAlignment="1">
      <alignment horizontal="right"/>
      <protection/>
    </xf>
    <xf numFmtId="0" fontId="32" fillId="35" borderId="39" xfId="61" applyFont="1" applyFill="1" applyBorder="1" applyAlignment="1">
      <alignment horizontal="center"/>
      <protection/>
    </xf>
    <xf numFmtId="0" fontId="32" fillId="35" borderId="38" xfId="58" applyFont="1" applyFill="1" applyBorder="1" applyAlignment="1">
      <alignment horizontal="center"/>
      <protection/>
    </xf>
    <xf numFmtId="0" fontId="32" fillId="35" borderId="35" xfId="61" applyFont="1" applyFill="1" applyBorder="1">
      <alignment/>
      <protection/>
    </xf>
    <xf numFmtId="0" fontId="32" fillId="35" borderId="0" xfId="61" applyFont="1" applyFill="1" applyBorder="1" applyAlignment="1">
      <alignment horizontal="left"/>
      <protection/>
    </xf>
    <xf numFmtId="0" fontId="32" fillId="35" borderId="0" xfId="61" applyFont="1" applyFill="1" applyBorder="1" applyAlignment="1">
      <alignment horizontal="right"/>
      <protection/>
    </xf>
    <xf numFmtId="11" fontId="32" fillId="35" borderId="0" xfId="61" applyNumberFormat="1" applyFont="1" applyFill="1" applyBorder="1" applyAlignment="1">
      <alignment horizontal="center"/>
      <protection/>
    </xf>
    <xf numFmtId="0" fontId="32" fillId="35" borderId="0" xfId="58" applyFont="1" applyFill="1" applyBorder="1" applyAlignment="1">
      <alignment horizontal="center"/>
      <protection/>
    </xf>
    <xf numFmtId="0" fontId="32" fillId="35" borderId="0" xfId="60" applyFont="1" applyFill="1" applyAlignment="1">
      <alignment/>
      <protection/>
    </xf>
    <xf numFmtId="0" fontId="32" fillId="35" borderId="0" xfId="61" applyFont="1" applyFill="1">
      <alignment/>
      <protection/>
    </xf>
    <xf numFmtId="3" fontId="32" fillId="35" borderId="0" xfId="61" applyNumberFormat="1" applyFont="1" applyFill="1">
      <alignment/>
      <protection/>
    </xf>
    <xf numFmtId="3" fontId="32" fillId="35" borderId="0" xfId="61" applyNumberFormat="1" applyFont="1" applyFill="1" applyBorder="1">
      <alignment/>
      <protection/>
    </xf>
    <xf numFmtId="0" fontId="32" fillId="35" borderId="0" xfId="60" applyFont="1" applyFill="1" applyBorder="1" applyAlignment="1">
      <alignment/>
      <protection/>
    </xf>
    <xf numFmtId="0" fontId="12" fillId="35" borderId="0" xfId="0" applyFont="1" applyFill="1" applyAlignment="1">
      <alignment vertical="top"/>
    </xf>
    <xf numFmtId="0" fontId="35" fillId="35" borderId="0" xfId="0" applyFont="1" applyFill="1" applyAlignment="1">
      <alignment vertical="top"/>
    </xf>
    <xf numFmtId="0" fontId="12" fillId="35" borderId="0" xfId="0" applyFont="1" applyFill="1" applyBorder="1" applyAlignment="1">
      <alignment vertical="top"/>
    </xf>
    <xf numFmtId="0" fontId="12" fillId="35" borderId="0" xfId="0" applyFont="1" applyFill="1" applyAlignment="1">
      <alignment horizontal="right"/>
    </xf>
    <xf numFmtId="0" fontId="12" fillId="35" borderId="0" xfId="0" applyFont="1" applyFill="1" applyAlignment="1">
      <alignment/>
    </xf>
    <xf numFmtId="3" fontId="12" fillId="35" borderId="0" xfId="0" applyNumberFormat="1" applyFont="1" applyFill="1" applyAlignment="1">
      <alignment horizontal="center"/>
    </xf>
    <xf numFmtId="168" fontId="12" fillId="35" borderId="0" xfId="0" applyNumberFormat="1" applyFont="1" applyFill="1" applyAlignment="1">
      <alignment horizontal="left" vertical="top"/>
    </xf>
    <xf numFmtId="0" fontId="35" fillId="35" borderId="19" xfId="0" applyFont="1" applyFill="1" applyBorder="1" applyAlignment="1" applyProtection="1">
      <alignment vertical="top"/>
      <protection locked="0"/>
    </xf>
    <xf numFmtId="0" fontId="12" fillId="35" borderId="17" xfId="0" applyFont="1" applyFill="1" applyBorder="1" applyAlignment="1" applyProtection="1">
      <alignment vertical="top"/>
      <protection locked="0"/>
    </xf>
    <xf numFmtId="0" fontId="12" fillId="35" borderId="22" xfId="0" applyFont="1" applyFill="1" applyBorder="1" applyAlignment="1" applyProtection="1">
      <alignment horizontal="left" vertical="top"/>
      <protection locked="0"/>
    </xf>
    <xf numFmtId="0" fontId="32" fillId="35" borderId="40" xfId="59" applyFont="1" applyFill="1" applyBorder="1" applyAlignment="1" applyProtection="1">
      <alignment horizontal="left" vertical="top"/>
      <protection locked="0"/>
    </xf>
    <xf numFmtId="0" fontId="32" fillId="35" borderId="13" xfId="59" applyFont="1" applyFill="1" applyBorder="1" applyAlignment="1" applyProtection="1">
      <alignment horizontal="left" vertical="top"/>
      <protection locked="0"/>
    </xf>
    <xf numFmtId="0" fontId="32" fillId="37" borderId="0" xfId="0" applyFont="1" applyFill="1" applyAlignment="1" applyProtection="1">
      <alignment horizontal="center" vertical="top"/>
      <protection/>
    </xf>
    <xf numFmtId="2" fontId="32" fillId="37" borderId="0" xfId="0" applyNumberFormat="1" applyFont="1" applyFill="1" applyAlignment="1" applyProtection="1">
      <alignment horizontal="left" vertical="top"/>
      <protection/>
    </xf>
    <xf numFmtId="0" fontId="14" fillId="39" borderId="29" xfId="0" applyFont="1" applyFill="1" applyBorder="1" applyAlignment="1">
      <alignment horizontal="left" vertical="top" wrapText="1"/>
    </xf>
    <xf numFmtId="3" fontId="14" fillId="38" borderId="10" xfId="0" applyNumberFormat="1" applyFont="1" applyFill="1" applyBorder="1" applyAlignment="1" applyProtection="1">
      <alignment/>
      <protection locked="0"/>
    </xf>
    <xf numFmtId="0" fontId="14" fillId="38" borderId="10" xfId="0" applyFont="1" applyFill="1" applyBorder="1" applyAlignment="1" applyProtection="1">
      <alignment/>
      <protection locked="0"/>
    </xf>
    <xf numFmtId="0" fontId="11" fillId="34" borderId="16" xfId="0" applyFont="1" applyFill="1" applyBorder="1" applyAlignment="1">
      <alignment/>
    </xf>
    <xf numFmtId="0" fontId="29" fillId="34" borderId="16" xfId="0" applyNumberFormat="1" applyFont="1" applyFill="1" applyBorder="1" applyAlignment="1">
      <alignment horizontal="center" vertical="top" wrapText="1"/>
    </xf>
    <xf numFmtId="0" fontId="14" fillId="34" borderId="16" xfId="0" applyFont="1" applyFill="1" applyBorder="1" applyAlignment="1">
      <alignment wrapText="1"/>
    </xf>
    <xf numFmtId="0" fontId="14" fillId="39" borderId="10" xfId="0" applyFont="1" applyFill="1" applyBorder="1" applyAlignment="1">
      <alignment vertical="center"/>
    </xf>
    <xf numFmtId="0" fontId="14" fillId="39" borderId="10" xfId="0" applyFont="1" applyFill="1" applyBorder="1" applyAlignment="1">
      <alignment vertical="top"/>
    </xf>
    <xf numFmtId="0" fontId="2" fillId="40" borderId="10" xfId="0" applyFont="1" applyFill="1" applyBorder="1" applyAlignment="1" applyProtection="1">
      <alignment horizontal="center"/>
      <protection/>
    </xf>
    <xf numFmtId="0" fontId="13" fillId="37" borderId="0" xfId="0" applyFont="1" applyFill="1" applyBorder="1" applyAlignment="1" applyProtection="1">
      <alignment horizontal="center"/>
      <protection locked="0"/>
    </xf>
    <xf numFmtId="0" fontId="13" fillId="37" borderId="0" xfId="0" applyFont="1" applyFill="1" applyBorder="1" applyAlignment="1">
      <alignment/>
    </xf>
    <xf numFmtId="0" fontId="13" fillId="37" borderId="0" xfId="0" applyFont="1" applyFill="1" applyBorder="1" applyAlignment="1">
      <alignment horizontal="center"/>
    </xf>
    <xf numFmtId="0" fontId="0" fillId="0" borderId="10" xfId="0" applyFont="1" applyBorder="1" applyAlignment="1" applyProtection="1">
      <alignment horizontal="center" wrapText="1"/>
      <protection/>
    </xf>
    <xf numFmtId="0" fontId="39" fillId="0" borderId="10" xfId="0" applyFont="1" applyBorder="1" applyAlignment="1" applyProtection="1">
      <alignment horizontal="center" wrapText="1"/>
      <protection/>
    </xf>
    <xf numFmtId="0" fontId="13" fillId="38" borderId="10" xfId="0" applyFont="1" applyFill="1" applyBorder="1" applyAlignment="1" applyProtection="1">
      <alignment horizontal="center" vertical="center"/>
      <protection locked="0"/>
    </xf>
    <xf numFmtId="0" fontId="32" fillId="35" borderId="26" xfId="61" applyFont="1" applyFill="1" applyBorder="1" applyAlignment="1" applyProtection="1">
      <alignment horizontal="center"/>
      <protection locked="0"/>
    </xf>
    <xf numFmtId="0" fontId="16" fillId="34" borderId="16" xfId="0" applyFont="1" applyFill="1" applyBorder="1" applyAlignment="1">
      <alignment horizontal="left" wrapText="1"/>
    </xf>
    <xf numFmtId="0" fontId="0" fillId="41" borderId="19" xfId="0" applyFill="1" applyBorder="1" applyAlignment="1" applyProtection="1">
      <alignment/>
      <protection/>
    </xf>
    <xf numFmtId="0" fontId="0" fillId="41" borderId="23" xfId="0" applyFill="1" applyBorder="1" applyAlignment="1" applyProtection="1">
      <alignment/>
      <protection/>
    </xf>
    <xf numFmtId="0" fontId="0" fillId="41" borderId="15" xfId="0" applyFill="1" applyBorder="1" applyAlignment="1" applyProtection="1">
      <alignment/>
      <protection/>
    </xf>
    <xf numFmtId="0" fontId="13" fillId="41" borderId="17" xfId="0" applyFont="1" applyFill="1" applyBorder="1" applyAlignment="1">
      <alignment/>
    </xf>
    <xf numFmtId="0" fontId="13" fillId="41" borderId="0" xfId="0" applyFont="1" applyFill="1" applyBorder="1" applyAlignment="1">
      <alignment/>
    </xf>
    <xf numFmtId="0" fontId="13" fillId="41" borderId="16" xfId="0" applyFont="1" applyFill="1" applyBorder="1" applyAlignment="1">
      <alignment/>
    </xf>
    <xf numFmtId="0" fontId="13" fillId="39" borderId="10" xfId="0" applyFont="1" applyFill="1" applyBorder="1" applyAlignment="1">
      <alignment wrapText="1"/>
    </xf>
    <xf numFmtId="0" fontId="13" fillId="39" borderId="10" xfId="0" applyFont="1" applyFill="1" applyBorder="1" applyAlignment="1">
      <alignment horizontal="center"/>
    </xf>
    <xf numFmtId="0" fontId="13" fillId="39" borderId="10" xfId="0" applyFont="1" applyFill="1" applyBorder="1" applyAlignment="1">
      <alignment/>
    </xf>
    <xf numFmtId="0" fontId="13" fillId="38" borderId="41" xfId="0" applyFont="1" applyFill="1" applyBorder="1" applyAlignment="1" applyProtection="1">
      <alignment horizontal="center"/>
      <protection locked="0"/>
    </xf>
    <xf numFmtId="0" fontId="13" fillId="39" borderId="42" xfId="0" applyFont="1" applyFill="1" applyBorder="1" applyAlignment="1">
      <alignment/>
    </xf>
    <xf numFmtId="0" fontId="13" fillId="39" borderId="11" xfId="0" applyFont="1" applyFill="1" applyBorder="1" applyAlignment="1">
      <alignment/>
    </xf>
    <xf numFmtId="0" fontId="13" fillId="39" borderId="11" xfId="0" applyFont="1" applyFill="1" applyBorder="1" applyAlignment="1">
      <alignment horizontal="center"/>
    </xf>
    <xf numFmtId="0" fontId="13" fillId="39" borderId="43" xfId="0" applyFont="1" applyFill="1" applyBorder="1" applyAlignment="1">
      <alignment/>
    </xf>
    <xf numFmtId="0" fontId="13" fillId="42" borderId="16" xfId="0" applyFont="1" applyFill="1" applyBorder="1" applyAlignment="1">
      <alignment wrapText="1"/>
    </xf>
    <xf numFmtId="0" fontId="16" fillId="42" borderId="19" xfId="0" applyFont="1" applyFill="1" applyBorder="1" applyAlignment="1">
      <alignment/>
    </xf>
    <xf numFmtId="0" fontId="0" fillId="42" borderId="23" xfId="0" applyFill="1" applyBorder="1" applyAlignment="1" applyProtection="1">
      <alignment/>
      <protection/>
    </xf>
    <xf numFmtId="0" fontId="0" fillId="42" borderId="15" xfId="0" applyFill="1" applyBorder="1" applyAlignment="1" applyProtection="1">
      <alignment/>
      <protection/>
    </xf>
    <xf numFmtId="0" fontId="30" fillId="34" borderId="44" xfId="0" applyFont="1" applyFill="1" applyBorder="1" applyAlignment="1">
      <alignment/>
    </xf>
    <xf numFmtId="0" fontId="14" fillId="39" borderId="45" xfId="0" applyFont="1" applyFill="1" applyBorder="1" applyAlignment="1">
      <alignment/>
    </xf>
    <xf numFmtId="0" fontId="14" fillId="39" borderId="46" xfId="0" applyFont="1" applyFill="1" applyBorder="1" applyAlignment="1">
      <alignment/>
    </xf>
    <xf numFmtId="0" fontId="14" fillId="39" borderId="47" xfId="0" applyFont="1" applyFill="1" applyBorder="1" applyAlignment="1">
      <alignment/>
    </xf>
    <xf numFmtId="0" fontId="14" fillId="34" borderId="17" xfId="0" applyFont="1" applyFill="1" applyBorder="1" applyAlignment="1">
      <alignment/>
    </xf>
    <xf numFmtId="0" fontId="22" fillId="34" borderId="17" xfId="0" applyFont="1" applyFill="1" applyBorder="1" applyAlignment="1">
      <alignment wrapText="1"/>
    </xf>
    <xf numFmtId="0" fontId="13" fillId="34" borderId="0" xfId="0" applyFont="1" applyFill="1" applyBorder="1" applyAlignment="1">
      <alignment wrapText="1"/>
    </xf>
    <xf numFmtId="0" fontId="13" fillId="37" borderId="10" xfId="0" applyFont="1" applyFill="1" applyBorder="1" applyAlignment="1" applyProtection="1">
      <alignment/>
      <protection/>
    </xf>
    <xf numFmtId="0" fontId="13" fillId="37" borderId="10" xfId="0" applyFont="1" applyFill="1" applyBorder="1" applyAlignment="1" applyProtection="1">
      <alignment vertical="center"/>
      <protection/>
    </xf>
    <xf numFmtId="0" fontId="2" fillId="40" borderId="10" xfId="0" applyFont="1" applyFill="1" applyBorder="1" applyAlignment="1" applyProtection="1">
      <alignment/>
      <protection/>
    </xf>
    <xf numFmtId="0" fontId="14" fillId="39" borderId="10" xfId="0" applyFont="1" applyFill="1" applyBorder="1" applyAlignment="1">
      <alignment/>
    </xf>
    <xf numFmtId="0" fontId="38" fillId="39" borderId="10" xfId="0" applyFont="1" applyFill="1" applyBorder="1" applyAlignment="1">
      <alignment horizontal="right"/>
    </xf>
    <xf numFmtId="0" fontId="14" fillId="39" borderId="10" xfId="0" applyFont="1" applyFill="1" applyBorder="1" applyAlignment="1">
      <alignment vertical="top" wrapText="1"/>
    </xf>
    <xf numFmtId="3" fontId="13" fillId="38" borderId="48" xfId="0" applyNumberFormat="1" applyFont="1" applyFill="1" applyBorder="1" applyAlignment="1" applyProtection="1">
      <alignment horizontal="center"/>
      <protection locked="0"/>
    </xf>
    <xf numFmtId="11" fontId="32" fillId="35" borderId="12" xfId="61" applyNumberFormat="1" applyFont="1" applyFill="1" applyBorder="1" applyAlignment="1">
      <alignment horizontal="center"/>
      <protection/>
    </xf>
    <xf numFmtId="0" fontId="14" fillId="34" borderId="21" xfId="57" applyNumberFormat="1" applyFont="1" applyFill="1" applyBorder="1" applyAlignment="1">
      <alignment horizontal="justify" vertical="top" wrapText="1"/>
      <protection/>
    </xf>
    <xf numFmtId="0" fontId="11" fillId="11" borderId="23" xfId="0" applyFont="1" applyFill="1" applyBorder="1" applyAlignment="1">
      <alignment/>
    </xf>
    <xf numFmtId="0" fontId="1" fillId="11" borderId="14" xfId="62" applyFont="1" applyFill="1" applyBorder="1" applyAlignment="1" applyProtection="1">
      <alignment wrapText="1"/>
      <protection/>
    </xf>
    <xf numFmtId="0" fontId="1" fillId="11" borderId="19" xfId="62" applyFont="1" applyFill="1" applyBorder="1" applyAlignment="1" applyProtection="1">
      <alignment wrapText="1"/>
      <protection/>
    </xf>
    <xf numFmtId="0" fontId="1" fillId="11" borderId="0" xfId="62" applyFont="1" applyFill="1" applyBorder="1" applyAlignment="1" applyProtection="1">
      <alignment wrapText="1"/>
      <protection/>
    </xf>
    <xf numFmtId="0" fontId="0" fillId="0" borderId="41" xfId="0" applyBorder="1" applyAlignment="1" applyProtection="1">
      <alignment horizontal="left" indent="1"/>
      <protection/>
    </xf>
    <xf numFmtId="0" fontId="0" fillId="0" borderId="48" xfId="0" applyFont="1" applyBorder="1" applyAlignment="1" applyProtection="1">
      <alignment horizontal="left" indent="1"/>
      <protection/>
    </xf>
    <xf numFmtId="0" fontId="0" fillId="0" borderId="11" xfId="0" applyFont="1" applyBorder="1" applyAlignment="1" applyProtection="1">
      <alignment horizontal="center"/>
      <protection/>
    </xf>
    <xf numFmtId="0" fontId="0" fillId="37" borderId="0" xfId="0" applyFill="1" applyBorder="1" applyAlignment="1" applyProtection="1">
      <alignment horizontal="left"/>
      <protection/>
    </xf>
    <xf numFmtId="0" fontId="0" fillId="0" borderId="47" xfId="0" applyBorder="1" applyAlignment="1" applyProtection="1">
      <alignment horizontal="left" indent="1"/>
      <protection/>
    </xf>
    <xf numFmtId="0" fontId="0" fillId="0" borderId="48" xfId="0" applyFill="1" applyBorder="1" applyAlignment="1" applyProtection="1">
      <alignment horizontal="left" indent="1"/>
      <protection/>
    </xf>
    <xf numFmtId="165" fontId="0" fillId="0" borderId="11" xfId="0" applyNumberFormat="1" applyBorder="1" applyAlignment="1" applyProtection="1">
      <alignment horizontal="center"/>
      <protection/>
    </xf>
    <xf numFmtId="0" fontId="2" fillId="37" borderId="20" xfId="0" applyFont="1" applyFill="1" applyBorder="1" applyAlignment="1" applyProtection="1">
      <alignment/>
      <protection/>
    </xf>
    <xf numFmtId="0" fontId="0" fillId="37" borderId="49" xfId="0" applyFill="1" applyBorder="1" applyAlignment="1" applyProtection="1">
      <alignment horizontal="center"/>
      <protection/>
    </xf>
    <xf numFmtId="0" fontId="2" fillId="37" borderId="17" xfId="0" applyFont="1" applyFill="1" applyBorder="1" applyAlignment="1" applyProtection="1">
      <alignment/>
      <protection/>
    </xf>
    <xf numFmtId="0" fontId="0" fillId="37" borderId="0" xfId="0" applyFill="1" applyBorder="1" applyAlignment="1" applyProtection="1">
      <alignment horizontal="right"/>
      <protection/>
    </xf>
    <xf numFmtId="0" fontId="0" fillId="0" borderId="47" xfId="0" applyFont="1" applyBorder="1" applyAlignment="1" applyProtection="1">
      <alignment horizontal="left" indent="1"/>
      <protection/>
    </xf>
    <xf numFmtId="0" fontId="0" fillId="0" borderId="12" xfId="0" applyFont="1" applyBorder="1" applyAlignment="1" applyProtection="1">
      <alignment horizontal="center"/>
      <protection/>
    </xf>
    <xf numFmtId="0" fontId="11" fillId="39" borderId="50" xfId="0" applyFont="1" applyFill="1" applyBorder="1" applyAlignment="1">
      <alignment horizontal="center" vertical="top"/>
    </xf>
    <xf numFmtId="0" fontId="11" fillId="39" borderId="51" xfId="0" applyFont="1" applyFill="1" applyBorder="1" applyAlignment="1">
      <alignment horizontal="center" vertical="top"/>
    </xf>
    <xf numFmtId="0" fontId="11" fillId="39" borderId="52" xfId="0" applyFont="1" applyFill="1" applyBorder="1" applyAlignment="1">
      <alignment horizontal="center" vertical="top" wrapText="1"/>
    </xf>
    <xf numFmtId="0" fontId="11" fillId="39" borderId="53" xfId="0" applyFont="1" applyFill="1" applyBorder="1" applyAlignment="1">
      <alignment horizontal="center" vertical="top" wrapText="1"/>
    </xf>
    <xf numFmtId="0" fontId="32" fillId="37" borderId="17" xfId="61" applyFont="1" applyFill="1" applyBorder="1" applyAlignment="1">
      <alignment horizontal="left"/>
      <protection/>
    </xf>
    <xf numFmtId="0" fontId="32" fillId="37" borderId="37" xfId="61" applyFont="1" applyFill="1" applyBorder="1" applyAlignment="1">
      <alignment horizontal="center"/>
      <protection/>
    </xf>
    <xf numFmtId="0" fontId="32" fillId="37" borderId="37" xfId="61" applyFont="1" applyFill="1" applyBorder="1">
      <alignment/>
      <protection/>
    </xf>
    <xf numFmtId="0" fontId="32" fillId="37" borderId="36" xfId="61" applyFont="1" applyFill="1" applyBorder="1" applyAlignment="1">
      <alignment horizontal="center"/>
      <protection/>
    </xf>
    <xf numFmtId="0" fontId="32" fillId="37" borderId="0" xfId="61" applyFont="1" applyFill="1" applyBorder="1" applyAlignment="1">
      <alignment horizontal="center"/>
      <protection/>
    </xf>
    <xf numFmtId="166" fontId="32" fillId="37" borderId="0" xfId="61" applyNumberFormat="1" applyFont="1" applyFill="1" applyBorder="1" applyAlignment="1">
      <alignment horizontal="center"/>
      <protection/>
    </xf>
    <xf numFmtId="0" fontId="32" fillId="37" borderId="37" xfId="58" applyFont="1" applyFill="1" applyBorder="1" applyAlignment="1">
      <alignment horizontal="center"/>
      <protection/>
    </xf>
    <xf numFmtId="0" fontId="32" fillId="37" borderId="34" xfId="61" applyFont="1" applyFill="1" applyBorder="1">
      <alignment/>
      <protection/>
    </xf>
    <xf numFmtId="0" fontId="32" fillId="37" borderId="17" xfId="61" applyFont="1" applyFill="1" applyBorder="1" applyAlignment="1" quotePrefix="1">
      <alignment horizontal="left"/>
      <protection/>
    </xf>
    <xf numFmtId="0" fontId="32" fillId="37" borderId="37" xfId="61" applyFont="1" applyFill="1" applyBorder="1" applyAlignment="1" quotePrefix="1">
      <alignment horizontal="center"/>
      <protection/>
    </xf>
    <xf numFmtId="3" fontId="32" fillId="37" borderId="36" xfId="61" applyNumberFormat="1" applyFont="1" applyFill="1" applyBorder="1" applyAlignment="1">
      <alignment horizontal="center"/>
      <protection/>
    </xf>
    <xf numFmtId="3" fontId="32" fillId="37" borderId="0" xfId="61" applyNumberFormat="1" applyFont="1" applyFill="1" applyBorder="1" applyAlignment="1">
      <alignment horizontal="center"/>
      <protection/>
    </xf>
    <xf numFmtId="3" fontId="32" fillId="37" borderId="37" xfId="61" applyNumberFormat="1" applyFont="1" applyFill="1" applyBorder="1" applyAlignment="1">
      <alignment horizontal="center"/>
      <protection/>
    </xf>
    <xf numFmtId="167" fontId="32" fillId="37" borderId="36" xfId="61" applyNumberFormat="1" applyFont="1" applyFill="1" applyBorder="1" applyAlignment="1">
      <alignment horizontal="center"/>
      <protection/>
    </xf>
    <xf numFmtId="167" fontId="32" fillId="37" borderId="37" xfId="61" applyNumberFormat="1" applyFont="1" applyFill="1" applyBorder="1" applyAlignment="1">
      <alignment horizontal="center"/>
      <protection/>
    </xf>
    <xf numFmtId="0" fontId="32" fillId="37" borderId="34" xfId="61" applyFont="1" applyFill="1" applyBorder="1" applyAlignment="1">
      <alignment horizontal="center"/>
      <protection/>
    </xf>
    <xf numFmtId="0" fontId="32" fillId="37" borderId="37" xfId="61" applyFont="1" applyFill="1" applyBorder="1" applyAlignment="1">
      <alignment horizontal="left"/>
      <protection/>
    </xf>
    <xf numFmtId="0" fontId="32" fillId="37" borderId="0" xfId="61" applyFont="1" applyFill="1" applyBorder="1" applyAlignment="1">
      <alignment horizontal="left"/>
      <protection/>
    </xf>
    <xf numFmtId="0" fontId="2" fillId="40" borderId="12" xfId="0" applyFont="1" applyFill="1" applyBorder="1" applyAlignment="1" applyProtection="1">
      <alignment vertical="center" wrapText="1"/>
      <protection/>
    </xf>
    <xf numFmtId="0" fontId="2" fillId="40" borderId="12" xfId="0" applyFont="1" applyFill="1" applyBorder="1" applyAlignment="1" applyProtection="1">
      <alignment horizontal="center" vertical="center" wrapText="1"/>
      <protection/>
    </xf>
    <xf numFmtId="164" fontId="2" fillId="40" borderId="12" xfId="0" applyNumberFormat="1" applyFont="1" applyFill="1" applyBorder="1" applyAlignment="1" applyProtection="1">
      <alignment horizontal="center" vertical="center" wrapText="1"/>
      <protection/>
    </xf>
    <xf numFmtId="0" fontId="9" fillId="37" borderId="20" xfId="0" applyFont="1" applyFill="1" applyBorder="1" applyAlignment="1" applyProtection="1">
      <alignment/>
      <protection/>
    </xf>
    <xf numFmtId="0" fontId="8" fillId="37" borderId="49" xfId="0" applyFont="1" applyFill="1" applyBorder="1" applyAlignment="1" applyProtection="1">
      <alignment horizontal="left"/>
      <protection/>
    </xf>
    <xf numFmtId="0" fontId="0" fillId="37" borderId="21" xfId="0" applyFill="1" applyBorder="1" applyAlignment="1" applyProtection="1">
      <alignment horizontal="center"/>
      <protection/>
    </xf>
    <xf numFmtId="0" fontId="0" fillId="0" borderId="10" xfId="0" applyBorder="1" applyAlignment="1" applyProtection="1">
      <alignment wrapText="1"/>
      <protection/>
    </xf>
    <xf numFmtId="0" fontId="0" fillId="37" borderId="40" xfId="0" applyFont="1" applyFill="1" applyBorder="1" applyAlignment="1" applyProtection="1">
      <alignment horizontal="center"/>
      <protection locked="0"/>
    </xf>
    <xf numFmtId="0" fontId="16" fillId="35" borderId="54" xfId="59" applyFont="1" applyFill="1" applyBorder="1" applyAlignment="1" applyProtection="1">
      <alignment horizontal="left" vertical="top"/>
      <protection locked="0"/>
    </xf>
    <xf numFmtId="0" fontId="32" fillId="37" borderId="54" xfId="61" applyFont="1" applyFill="1" applyBorder="1" applyAlignment="1">
      <alignment horizontal="center" vertical="top" wrapText="1"/>
      <protection/>
    </xf>
    <xf numFmtId="0" fontId="13" fillId="43" borderId="25" xfId="0" applyFont="1" applyFill="1" applyBorder="1" applyAlignment="1" applyProtection="1">
      <alignment wrapText="1"/>
      <protection/>
    </xf>
    <xf numFmtId="0" fontId="13" fillId="43" borderId="40" xfId="0" applyFont="1" applyFill="1" applyBorder="1" applyAlignment="1" applyProtection="1">
      <alignment wrapText="1"/>
      <protection/>
    </xf>
    <xf numFmtId="0" fontId="13" fillId="43" borderId="26" xfId="0" applyFont="1" applyFill="1" applyBorder="1" applyAlignment="1" applyProtection="1">
      <alignment/>
      <protection/>
    </xf>
    <xf numFmtId="0" fontId="86" fillId="37" borderId="0" xfId="53" applyFont="1" applyFill="1" applyBorder="1" applyAlignment="1" applyProtection="1">
      <alignment wrapText="1"/>
      <protection/>
    </xf>
    <xf numFmtId="1" fontId="0" fillId="0" borderId="11" xfId="0" applyNumberFormat="1" applyBorder="1" applyAlignment="1" applyProtection="1">
      <alignment horizontal="center"/>
      <protection/>
    </xf>
    <xf numFmtId="1" fontId="2" fillId="0" borderId="55" xfId="0" applyNumberFormat="1" applyFont="1" applyBorder="1" applyAlignment="1" applyProtection="1">
      <alignment horizontal="center"/>
      <protection/>
    </xf>
    <xf numFmtId="1" fontId="2" fillId="0" borderId="42" xfId="0" applyNumberFormat="1" applyFont="1" applyBorder="1" applyAlignment="1" applyProtection="1">
      <alignment horizontal="center"/>
      <protection/>
    </xf>
    <xf numFmtId="1" fontId="2" fillId="0" borderId="43" xfId="0" applyNumberFormat="1" applyFont="1" applyBorder="1" applyAlignment="1" applyProtection="1">
      <alignment horizontal="center"/>
      <protection/>
    </xf>
    <xf numFmtId="1" fontId="0" fillId="37" borderId="16" xfId="0" applyNumberFormat="1" applyFill="1" applyBorder="1" applyAlignment="1" applyProtection="1">
      <alignment horizontal="center"/>
      <protection/>
    </xf>
    <xf numFmtId="1" fontId="2" fillId="37" borderId="21" xfId="0" applyNumberFormat="1" applyFont="1" applyFill="1" applyBorder="1" applyAlignment="1" applyProtection="1">
      <alignment horizontal="center"/>
      <protection/>
    </xf>
    <xf numFmtId="1" fontId="0" fillId="0" borderId="55" xfId="0" applyNumberFormat="1" applyFont="1" applyBorder="1" applyAlignment="1" applyProtection="1">
      <alignment horizontal="center"/>
      <protection/>
    </xf>
    <xf numFmtId="1" fontId="0" fillId="0" borderId="42" xfId="0" applyNumberFormat="1" applyFont="1" applyBorder="1" applyAlignment="1" applyProtection="1">
      <alignment horizontal="center"/>
      <protection/>
    </xf>
    <xf numFmtId="1" fontId="0" fillId="0" borderId="43" xfId="0" applyNumberFormat="1" applyFont="1" applyBorder="1" applyAlignment="1" applyProtection="1">
      <alignment horizontal="center"/>
      <protection/>
    </xf>
    <xf numFmtId="1" fontId="0" fillId="0" borderId="12" xfId="0" applyNumberFormat="1" applyFont="1" applyBorder="1" applyAlignment="1" applyProtection="1">
      <alignment horizontal="center"/>
      <protection/>
    </xf>
    <xf numFmtId="1" fontId="0" fillId="0" borderId="10" xfId="0" applyNumberFormat="1" applyFont="1" applyBorder="1" applyAlignment="1" applyProtection="1">
      <alignment horizontal="center"/>
      <protection/>
    </xf>
    <xf numFmtId="1" fontId="0" fillId="0" borderId="11" xfId="0" applyNumberFormat="1" applyFont="1" applyBorder="1" applyAlignment="1" applyProtection="1">
      <alignment horizontal="center"/>
      <protection/>
    </xf>
    <xf numFmtId="1" fontId="0" fillId="0" borderId="12" xfId="0" applyNumberFormat="1" applyBorder="1" applyAlignment="1" applyProtection="1">
      <alignment horizontal="center"/>
      <protection/>
    </xf>
    <xf numFmtId="0" fontId="32" fillId="37" borderId="40" xfId="61" applyFont="1" applyFill="1" applyBorder="1" applyAlignment="1" applyProtection="1">
      <alignment horizontal="center"/>
      <protection locked="0"/>
    </xf>
    <xf numFmtId="0" fontId="13" fillId="39" borderId="29" xfId="0" applyFont="1" applyFill="1" applyBorder="1" applyAlignment="1">
      <alignment horizontal="left" wrapText="1"/>
    </xf>
    <xf numFmtId="0" fontId="13" fillId="39" borderId="56" xfId="0" applyFont="1" applyFill="1" applyBorder="1" applyAlignment="1">
      <alignment horizontal="left" wrapText="1"/>
    </xf>
    <xf numFmtId="0" fontId="16" fillId="39" borderId="57" xfId="0" applyFont="1" applyFill="1" applyBorder="1" applyAlignment="1">
      <alignment horizontal="center" wrapText="1"/>
    </xf>
    <xf numFmtId="0" fontId="11" fillId="39" borderId="31" xfId="0" applyFont="1" applyFill="1" applyBorder="1" applyAlignment="1">
      <alignment horizontal="center" wrapText="1"/>
    </xf>
    <xf numFmtId="0" fontId="11" fillId="39" borderId="32" xfId="0" applyFont="1" applyFill="1" applyBorder="1" applyAlignment="1">
      <alignment horizontal="center" wrapText="1"/>
    </xf>
    <xf numFmtId="0" fontId="13" fillId="39" borderId="58" xfId="0" applyFont="1" applyFill="1" applyBorder="1" applyAlignment="1">
      <alignment horizontal="left" wrapText="1"/>
    </xf>
    <xf numFmtId="0" fontId="1" fillId="37" borderId="0" xfId="62" applyFont="1" applyFill="1" applyBorder="1" applyAlignment="1" applyProtection="1">
      <alignment wrapText="1"/>
      <protection/>
    </xf>
    <xf numFmtId="0" fontId="3" fillId="37" borderId="0" xfId="0" applyFont="1" applyFill="1" applyAlignment="1" applyProtection="1">
      <alignment/>
      <protection/>
    </xf>
    <xf numFmtId="0" fontId="11" fillId="34" borderId="19" xfId="57" applyFont="1" applyFill="1" applyBorder="1" applyAlignment="1">
      <alignment wrapText="1"/>
      <protection/>
    </xf>
    <xf numFmtId="0" fontId="13" fillId="34" borderId="15" xfId="57" applyFont="1" applyFill="1" applyBorder="1" applyAlignment="1" quotePrefix="1">
      <alignment wrapText="1"/>
      <protection/>
    </xf>
    <xf numFmtId="0" fontId="21" fillId="37" borderId="0" xfId="0" applyFont="1" applyFill="1" applyAlignment="1">
      <alignment/>
    </xf>
    <xf numFmtId="0" fontId="11" fillId="35" borderId="14" xfId="57" applyFont="1" applyFill="1" applyBorder="1" applyAlignment="1">
      <alignment horizontal="center"/>
      <protection/>
    </xf>
    <xf numFmtId="0" fontId="13" fillId="34" borderId="59" xfId="57" applyNumberFormat="1" applyFont="1" applyFill="1" applyBorder="1" applyAlignment="1">
      <alignment horizontal="left" vertical="top" wrapText="1"/>
      <protection/>
    </xf>
    <xf numFmtId="0" fontId="80" fillId="34" borderId="28" xfId="57" applyFill="1" applyBorder="1" applyAlignment="1">
      <alignment horizontal="left" vertical="top" wrapText="1"/>
      <protection/>
    </xf>
    <xf numFmtId="0" fontId="11" fillId="34" borderId="19" xfId="57" applyFont="1" applyFill="1" applyBorder="1" applyAlignment="1">
      <alignment horizontal="left" vertical="top" wrapText="1"/>
      <protection/>
    </xf>
    <xf numFmtId="0" fontId="11" fillId="34" borderId="17" xfId="57" applyFont="1" applyFill="1" applyBorder="1" applyAlignment="1">
      <alignment horizontal="left" vertical="top" wrapText="1"/>
      <protection/>
    </xf>
    <xf numFmtId="0" fontId="21" fillId="41" borderId="17" xfId="0" applyFont="1" applyFill="1" applyBorder="1" applyAlignment="1">
      <alignment horizontal="center"/>
    </xf>
    <xf numFmtId="0" fontId="21" fillId="41" borderId="0" xfId="0" applyFont="1" applyFill="1" applyBorder="1" applyAlignment="1">
      <alignment horizontal="center"/>
    </xf>
    <xf numFmtId="0" fontId="21" fillId="41" borderId="16" xfId="0" applyFont="1" applyFill="1" applyBorder="1" applyAlignment="1">
      <alignment horizontal="center"/>
    </xf>
    <xf numFmtId="0" fontId="16" fillId="42" borderId="17" xfId="0" applyFont="1" applyFill="1" applyBorder="1" applyAlignment="1">
      <alignment horizontal="left" wrapText="1"/>
    </xf>
    <xf numFmtId="0" fontId="16" fillId="42" borderId="0" xfId="0" applyFont="1" applyFill="1" applyBorder="1" applyAlignment="1">
      <alignment horizontal="left" wrapText="1"/>
    </xf>
    <xf numFmtId="0" fontId="16" fillId="42" borderId="16" xfId="0" applyFont="1" applyFill="1" applyBorder="1" applyAlignment="1">
      <alignment horizontal="left" wrapText="1"/>
    </xf>
    <xf numFmtId="0" fontId="16" fillId="42" borderId="44" xfId="0" applyFont="1" applyFill="1" applyBorder="1" applyAlignment="1">
      <alignment horizontal="left" vertical="top"/>
    </xf>
    <xf numFmtId="0" fontId="16" fillId="42" borderId="60" xfId="0" applyFont="1" applyFill="1" applyBorder="1" applyAlignment="1">
      <alignment horizontal="left" vertical="top"/>
    </xf>
    <xf numFmtId="0" fontId="29" fillId="42" borderId="17" xfId="0" applyFont="1" applyFill="1" applyBorder="1" applyAlignment="1">
      <alignment horizontal="center"/>
    </xf>
    <xf numFmtId="0" fontId="29" fillId="42" borderId="0" xfId="0" applyFont="1" applyFill="1" applyBorder="1" applyAlignment="1">
      <alignment horizontal="center"/>
    </xf>
    <xf numFmtId="49" fontId="21" fillId="34" borderId="10" xfId="0" applyNumberFormat="1" applyFont="1" applyFill="1" applyBorder="1" applyAlignment="1">
      <alignment horizontal="left" wrapText="1"/>
    </xf>
    <xf numFmtId="49" fontId="13" fillId="34" borderId="10" xfId="0" applyNumberFormat="1" applyFont="1" applyFill="1" applyBorder="1" applyAlignment="1">
      <alignment horizontal="left" wrapText="1"/>
    </xf>
    <xf numFmtId="49" fontId="22" fillId="34" borderId="10" xfId="0" applyNumberFormat="1" applyFont="1" applyFill="1" applyBorder="1" applyAlignment="1">
      <alignment horizontal="left" wrapText="1"/>
    </xf>
    <xf numFmtId="0" fontId="22" fillId="34" borderId="10" xfId="0" applyFont="1" applyFill="1" applyBorder="1" applyAlignment="1">
      <alignment horizontal="left" wrapText="1"/>
    </xf>
    <xf numFmtId="0" fontId="13" fillId="34" borderId="10" xfId="0" applyFont="1" applyFill="1" applyBorder="1" applyAlignment="1">
      <alignment horizontal="left" wrapText="1"/>
    </xf>
    <xf numFmtId="0" fontId="23" fillId="36" borderId="10" xfId="0" applyFont="1" applyFill="1" applyBorder="1" applyAlignment="1">
      <alignment/>
    </xf>
    <xf numFmtId="0" fontId="0" fillId="36" borderId="10" xfId="0" applyFill="1" applyBorder="1" applyAlignment="1">
      <alignment/>
    </xf>
    <xf numFmtId="0" fontId="30" fillId="2" borderId="49" xfId="62" applyFont="1" applyFill="1" applyBorder="1" applyAlignment="1" applyProtection="1">
      <alignment horizontal="center" wrapText="1"/>
      <protection/>
    </xf>
    <xf numFmtId="0" fontId="30" fillId="2" borderId="21" xfId="62" applyFont="1" applyFill="1" applyBorder="1" applyAlignment="1" applyProtection="1">
      <alignment horizontal="center" wrapText="1"/>
      <protection/>
    </xf>
    <xf numFmtId="0" fontId="21" fillId="39" borderId="25" xfId="0" applyFont="1" applyFill="1" applyBorder="1" applyAlignment="1">
      <alignment horizontal="center" wrapText="1"/>
    </xf>
    <xf numFmtId="0" fontId="21" fillId="39" borderId="40" xfId="0" applyFont="1" applyFill="1" applyBorder="1" applyAlignment="1">
      <alignment horizontal="center" wrapText="1"/>
    </xf>
    <xf numFmtId="0" fontId="22" fillId="42" borderId="59" xfId="0" applyFont="1" applyFill="1" applyBorder="1" applyAlignment="1">
      <alignment horizontal="left" vertical="top" wrapText="1"/>
    </xf>
    <xf numFmtId="0" fontId="22" fillId="42" borderId="27" xfId="0" applyFont="1" applyFill="1" applyBorder="1" applyAlignment="1">
      <alignment horizontal="left" vertical="top" wrapText="1"/>
    </xf>
    <xf numFmtId="0" fontId="22" fillId="42" borderId="28" xfId="0" applyFont="1" applyFill="1" applyBorder="1" applyAlignment="1">
      <alignment horizontal="left" vertical="top" wrapText="1"/>
    </xf>
    <xf numFmtId="0" fontId="31" fillId="35" borderId="31" xfId="61" applyFont="1" applyFill="1" applyBorder="1" applyAlignment="1">
      <alignment horizontal="center"/>
      <protection/>
    </xf>
    <xf numFmtId="0" fontId="31" fillId="35" borderId="61" xfId="58" applyFont="1" applyFill="1" applyBorder="1" applyAlignment="1">
      <alignment horizontal="center" wrapText="1"/>
      <protection/>
    </xf>
    <xf numFmtId="0" fontId="31" fillId="35" borderId="37" xfId="58" applyFont="1" applyFill="1" applyBorder="1" applyAlignment="1">
      <alignment horizontal="center" wrapText="1"/>
      <protection/>
    </xf>
    <xf numFmtId="0" fontId="31" fillId="35" borderId="38" xfId="58" applyFont="1" applyFill="1" applyBorder="1" applyAlignment="1">
      <alignment horizontal="center" wrapText="1"/>
      <protection/>
    </xf>
    <xf numFmtId="0" fontId="31" fillId="35" borderId="33" xfId="61" applyFont="1" applyFill="1" applyBorder="1" applyAlignment="1">
      <alignment horizontal="center"/>
      <protection/>
    </xf>
    <xf numFmtId="0" fontId="31" fillId="35" borderId="10" xfId="61" applyFont="1" applyFill="1" applyBorder="1" applyAlignment="1">
      <alignment horizontal="center"/>
      <protection/>
    </xf>
    <xf numFmtId="0" fontId="31" fillId="35" borderId="59" xfId="61" applyFont="1" applyFill="1" applyBorder="1" applyAlignment="1">
      <alignment horizontal="center"/>
      <protection/>
    </xf>
    <xf numFmtId="0" fontId="31" fillId="35" borderId="28" xfId="61" applyFont="1" applyFill="1" applyBorder="1" applyAlignment="1">
      <alignment horizontal="center"/>
      <protection/>
    </xf>
    <xf numFmtId="171" fontId="87" fillId="39" borderId="62" xfId="0" applyNumberFormat="1" applyFont="1" applyFill="1" applyBorder="1" applyAlignment="1">
      <alignment horizontal="center" wrapText="1"/>
    </xf>
    <xf numFmtId="171" fontId="87" fillId="39" borderId="63" xfId="0" applyNumberFormat="1" applyFont="1" applyFill="1" applyBorder="1" applyAlignment="1">
      <alignment horizontal="center" wrapText="1"/>
    </xf>
    <xf numFmtId="171" fontId="87" fillId="39" borderId="10" xfId="0" applyNumberFormat="1" applyFont="1" applyFill="1" applyBorder="1" applyAlignment="1">
      <alignment horizontal="center" wrapText="1"/>
    </xf>
    <xf numFmtId="171" fontId="87" fillId="39" borderId="42" xfId="0" applyNumberFormat="1" applyFont="1" applyFill="1" applyBorder="1" applyAlignment="1">
      <alignment horizontal="center" wrapText="1"/>
    </xf>
    <xf numFmtId="171" fontId="87" fillId="39" borderId="11" xfId="0" applyNumberFormat="1" applyFont="1" applyFill="1" applyBorder="1" applyAlignment="1">
      <alignment horizontal="center" wrapText="1"/>
    </xf>
    <xf numFmtId="171" fontId="87" fillId="39" borderId="43" xfId="0" applyNumberFormat="1"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_34301 Calculations" xfId="58"/>
    <cellStyle name="Normal_Emission Calculations" xfId="59"/>
    <cellStyle name="Normal_Heaters EF" xfId="60"/>
    <cellStyle name="Normal_MAU" xfId="61"/>
    <cellStyle name="Normal_Part 4 Release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 '!A1"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hyperlink" Target="#'Input-Output'!A1" /><Relationship Id="rId5" Type="http://schemas.openxmlformats.org/officeDocument/2006/relationships/hyperlink" Target="#Calculation!A1" /><Relationship Id="rId6" Type="http://schemas.openxmlformats.org/officeDocument/2006/relationships/hyperlink" Target="#'References '!A1" /><Relationship Id="rId7"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Calculation!A1" /><Relationship Id="rId3" Type="http://schemas.openxmlformats.org/officeDocument/2006/relationships/hyperlink" Target="#'References '!A1" /><Relationship Id="rId4" Type="http://schemas.openxmlformats.org/officeDocument/2006/relationships/hyperlink" Target="#Instructions!A1" /><Relationship Id="rId5" Type="http://schemas.openxmlformats.org/officeDocument/2006/relationships/hyperlink" Target="#'Input-Output'!A1" /><Relationship Id="rId6" Type="http://schemas.openxmlformats.org/officeDocument/2006/relationships/image" Target="../media/image1.wmf" /><Relationship Id="rId7"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hyperlink" Target="#Calculation!A1" /><Relationship Id="rId2" Type="http://schemas.openxmlformats.org/officeDocument/2006/relationships/hyperlink" Target="#'References '!A1" /><Relationship Id="rId3" Type="http://schemas.openxmlformats.org/officeDocument/2006/relationships/hyperlink" Target="#Instructions!A1" /><Relationship Id="rId4" Type="http://schemas.openxmlformats.org/officeDocument/2006/relationships/hyperlink" Target="#'Input-Output'!A1" /><Relationship Id="rId5" Type="http://schemas.openxmlformats.org/officeDocument/2006/relationships/image" Target="../media/image3.wmf" /><Relationship Id="rId6" Type="http://schemas.openxmlformats.org/officeDocument/2006/relationships/image" Target="../media/image2.wmf" /><Relationship Id="rId7"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32</xdr:row>
      <xdr:rowOff>0</xdr:rowOff>
    </xdr:from>
    <xdr:to>
      <xdr:col>3</xdr:col>
      <xdr:colOff>219075</xdr:colOff>
      <xdr:row>34</xdr:row>
      <xdr:rowOff>142875</xdr:rowOff>
    </xdr:to>
    <xdr:pic>
      <xdr:nvPicPr>
        <xdr:cNvPr id="1" name="Picture 11" descr="Toronto647.wmf"/>
        <xdr:cNvPicPr preferRelativeResize="1">
          <a:picLocks noChangeAspect="1"/>
        </xdr:cNvPicPr>
      </xdr:nvPicPr>
      <xdr:blipFill>
        <a:blip r:embed="rId1"/>
        <a:stretch>
          <a:fillRect/>
        </a:stretch>
      </xdr:blipFill>
      <xdr:spPr>
        <a:xfrm>
          <a:off x="1571625" y="8667750"/>
          <a:ext cx="1781175" cy="495300"/>
        </a:xfrm>
        <a:prstGeom prst="rect">
          <a:avLst/>
        </a:prstGeom>
        <a:noFill/>
        <a:ln w="9525" cmpd="sng">
          <a:noFill/>
        </a:ln>
      </xdr:spPr>
    </xdr:pic>
    <xdr:clientData/>
  </xdr:twoCellAnchor>
  <xdr:twoCellAnchor editAs="oneCell">
    <xdr:from>
      <xdr:col>3</xdr:col>
      <xdr:colOff>4486275</xdr:colOff>
      <xdr:row>32</xdr:row>
      <xdr:rowOff>104775</xdr:rowOff>
    </xdr:from>
    <xdr:to>
      <xdr:col>3</xdr:col>
      <xdr:colOff>6238875</xdr:colOff>
      <xdr:row>35</xdr:row>
      <xdr:rowOff>47625</xdr:rowOff>
    </xdr:to>
    <xdr:pic>
      <xdr:nvPicPr>
        <xdr:cNvPr id="2" name="Picture 13" descr="livegreen_B.wmf"/>
        <xdr:cNvPicPr preferRelativeResize="1">
          <a:picLocks noChangeAspect="1"/>
        </xdr:cNvPicPr>
      </xdr:nvPicPr>
      <xdr:blipFill>
        <a:blip r:embed="rId2"/>
        <a:stretch>
          <a:fillRect/>
        </a:stretch>
      </xdr:blipFill>
      <xdr:spPr>
        <a:xfrm>
          <a:off x="7620000" y="8772525"/>
          <a:ext cx="1752600" cy="457200"/>
        </a:xfrm>
        <a:prstGeom prst="rect">
          <a:avLst/>
        </a:prstGeom>
        <a:noFill/>
        <a:ln w="9525" cmpd="sng">
          <a:noFill/>
        </a:ln>
      </xdr:spPr>
    </xdr:pic>
    <xdr:clientData/>
  </xdr:twoCellAnchor>
  <xdr:twoCellAnchor editAs="oneCell">
    <xdr:from>
      <xdr:col>2</xdr:col>
      <xdr:colOff>0</xdr:colOff>
      <xdr:row>0</xdr:row>
      <xdr:rowOff>0</xdr:rowOff>
    </xdr:from>
    <xdr:to>
      <xdr:col>3</xdr:col>
      <xdr:colOff>933450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571625" y="0"/>
          <a:ext cx="2495550" cy="561975"/>
        </a:xfrm>
        <a:prstGeom prst="rect">
          <a:avLst/>
        </a:prstGeom>
        <a:noFill/>
        <a:ln w="9525" cmpd="sng">
          <a:noFill/>
        </a:ln>
      </xdr:spPr>
    </xdr:pic>
    <xdr:clientData/>
  </xdr:twoCellAnchor>
  <xdr:twoCellAnchor>
    <xdr:from>
      <xdr:col>1</xdr:col>
      <xdr:colOff>0</xdr:colOff>
      <xdr:row>10</xdr:row>
      <xdr:rowOff>104775</xdr:rowOff>
    </xdr:from>
    <xdr:to>
      <xdr:col>1</xdr:col>
      <xdr:colOff>1019175</xdr:colOff>
      <xdr:row>11</xdr:row>
      <xdr:rowOff>152400</xdr:rowOff>
    </xdr:to>
    <xdr:grpSp>
      <xdr:nvGrpSpPr>
        <xdr:cNvPr id="4" name="Group 611"/>
        <xdr:cNvGrpSpPr>
          <a:grpSpLocks/>
        </xdr:cNvGrpSpPr>
      </xdr:nvGrpSpPr>
      <xdr:grpSpPr>
        <a:xfrm>
          <a:off x="438150" y="2781300"/>
          <a:ext cx="1019175" cy="276225"/>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6</xdr:row>
      <xdr:rowOff>123825</xdr:rowOff>
    </xdr:from>
    <xdr:to>
      <xdr:col>1</xdr:col>
      <xdr:colOff>1038225</xdr:colOff>
      <xdr:row>7</xdr:row>
      <xdr:rowOff>238125</xdr:rowOff>
    </xdr:to>
    <xdr:grpSp>
      <xdr:nvGrpSpPr>
        <xdr:cNvPr id="7" name="Group 614"/>
        <xdr:cNvGrpSpPr>
          <a:grpSpLocks/>
        </xdr:cNvGrpSpPr>
      </xdr:nvGrpSpPr>
      <xdr:grpSpPr>
        <a:xfrm>
          <a:off x="447675" y="1885950"/>
          <a:ext cx="1028700" cy="314325"/>
          <a:chOff x="47" y="196"/>
          <a:chExt cx="108" cy="30"/>
        </a:xfrm>
        <a:solidFill>
          <a:srgbClr val="FFFFFF"/>
        </a:solidFill>
      </xdr:grpSpPr>
      <xdr:sp>
        <xdr:nvSpPr>
          <xdr:cNvPr id="8" name="AutoShape 615"/>
          <xdr:cNvSpPr>
            <a:spLocks/>
          </xdr:cNvSpPr>
        </xdr:nvSpPr>
        <xdr:spPr>
          <a:xfrm>
            <a:off x="47" y="196"/>
            <a:ext cx="108" cy="30"/>
          </a:xfrm>
          <a:prstGeom prst="roundRect">
            <a:avLst/>
          </a:prstGeom>
          <a:solidFill>
            <a:srgbClr val="8EB4E3"/>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TextBox 21">
            <a:hlinkClick r:id="rId5"/>
          </xdr:cNvPr>
          <xdr:cNvSpPr txBox="1">
            <a:spLocks noChangeArrowheads="1"/>
          </xdr:cNvSpPr>
        </xdr:nvSpPr>
        <xdr:spPr>
          <a:xfrm>
            <a:off x="49" y="199"/>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19050</xdr:colOff>
      <xdr:row>5</xdr:row>
      <xdr:rowOff>133350</xdr:rowOff>
    </xdr:from>
    <xdr:to>
      <xdr:col>1</xdr:col>
      <xdr:colOff>1047750</xdr:colOff>
      <xdr:row>6</xdr:row>
      <xdr:rowOff>28575</xdr:rowOff>
    </xdr:to>
    <xdr:grpSp>
      <xdr:nvGrpSpPr>
        <xdr:cNvPr id="10" name="Group 617"/>
        <xdr:cNvGrpSpPr>
          <a:grpSpLocks/>
        </xdr:cNvGrpSpPr>
      </xdr:nvGrpSpPr>
      <xdr:grpSpPr>
        <a:xfrm>
          <a:off x="457200" y="1447800"/>
          <a:ext cx="1028700" cy="342900"/>
          <a:chOff x="46" y="156"/>
          <a:chExt cx="108" cy="31"/>
        </a:xfrm>
        <a:solidFill>
          <a:srgbClr val="FFFFFF"/>
        </a:solidFill>
      </xdr:grpSpPr>
      <xdr:sp>
        <xdr:nvSpPr>
          <xdr:cNvPr id="11" name="AutoShape 618"/>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2" name="TextBox 22">
            <a:hlinkClick r:id="rId6"/>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428625</xdr:colOff>
      <xdr:row>12</xdr:row>
      <xdr:rowOff>0</xdr:rowOff>
    </xdr:from>
    <xdr:to>
      <xdr:col>1</xdr:col>
      <xdr:colOff>1009650</xdr:colOff>
      <xdr:row>13</xdr:row>
      <xdr:rowOff>38100</xdr:rowOff>
    </xdr:to>
    <xdr:grpSp>
      <xdr:nvGrpSpPr>
        <xdr:cNvPr id="13" name="Group 620"/>
        <xdr:cNvGrpSpPr>
          <a:grpSpLocks/>
        </xdr:cNvGrpSpPr>
      </xdr:nvGrpSpPr>
      <xdr:grpSpPr>
        <a:xfrm>
          <a:off x="428625" y="3133725"/>
          <a:ext cx="1019175" cy="266700"/>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5</xdr:row>
      <xdr:rowOff>0</xdr:rowOff>
    </xdr:from>
    <xdr:to>
      <xdr:col>1</xdr:col>
      <xdr:colOff>28575</xdr:colOff>
      <xdr:row>7</xdr:row>
      <xdr:rowOff>0</xdr:rowOff>
    </xdr:to>
    <xdr:grpSp>
      <xdr:nvGrpSpPr>
        <xdr:cNvPr id="16" name="Group 623"/>
        <xdr:cNvGrpSpPr>
          <a:grpSpLocks/>
        </xdr:cNvGrpSpPr>
      </xdr:nvGrpSpPr>
      <xdr:grpSpPr>
        <a:xfrm>
          <a:off x="38100" y="1314450"/>
          <a:ext cx="428625" cy="647700"/>
          <a:chOff x="2" y="119"/>
          <a:chExt cx="45" cy="53"/>
        </a:xfrm>
        <a:solidFill>
          <a:srgbClr val="FFFFFF"/>
        </a:solidFill>
      </xdr:grpSpPr>
      <xdr:sp>
        <xdr:nvSpPr>
          <xdr:cNvPr id="17" name="AutoShape 62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625"/>
          <xdr:cNvSpPr txBox="1">
            <a:spLocks noChangeArrowheads="1"/>
          </xdr:cNvSpPr>
        </xdr:nvSpPr>
        <xdr:spPr>
          <a:xfrm>
            <a:off x="5" y="134"/>
            <a:ext cx="41" cy="2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104775</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685925" y="0"/>
          <a:ext cx="2495550" cy="561975"/>
        </a:xfrm>
        <a:prstGeom prst="rect">
          <a:avLst/>
        </a:prstGeom>
        <a:noFill/>
        <a:ln w="9525" cmpd="sng">
          <a:noFill/>
        </a:ln>
      </xdr:spPr>
    </xdr:pic>
    <xdr:clientData/>
  </xdr:twoCellAnchor>
  <xdr:twoCellAnchor editAs="oneCell">
    <xdr:from>
      <xdr:col>2</xdr:col>
      <xdr:colOff>0</xdr:colOff>
      <xdr:row>45</xdr:row>
      <xdr:rowOff>0</xdr:rowOff>
    </xdr:from>
    <xdr:to>
      <xdr:col>2</xdr:col>
      <xdr:colOff>1781175</xdr:colOff>
      <xdr:row>48</xdr:row>
      <xdr:rowOff>66675</xdr:rowOff>
    </xdr:to>
    <xdr:pic>
      <xdr:nvPicPr>
        <xdr:cNvPr id="2" name="Picture 11" descr="Toronto647.wmf"/>
        <xdr:cNvPicPr preferRelativeResize="1">
          <a:picLocks noChangeAspect="1"/>
        </xdr:cNvPicPr>
      </xdr:nvPicPr>
      <xdr:blipFill>
        <a:blip r:embed="rId2"/>
        <a:stretch>
          <a:fillRect/>
        </a:stretch>
      </xdr:blipFill>
      <xdr:spPr>
        <a:xfrm>
          <a:off x="1685925" y="11306175"/>
          <a:ext cx="1781175" cy="552450"/>
        </a:xfrm>
        <a:prstGeom prst="rect">
          <a:avLst/>
        </a:prstGeom>
        <a:noFill/>
        <a:ln w="9525" cmpd="sng">
          <a:noFill/>
        </a:ln>
      </xdr:spPr>
    </xdr:pic>
    <xdr:clientData/>
  </xdr:twoCellAnchor>
  <xdr:twoCellAnchor editAs="oneCell">
    <xdr:from>
      <xdr:col>4</xdr:col>
      <xdr:colOff>809625</xdr:colOff>
      <xdr:row>45</xdr:row>
      <xdr:rowOff>9525</xdr:rowOff>
    </xdr:from>
    <xdr:to>
      <xdr:col>6</xdr:col>
      <xdr:colOff>304800</xdr:colOff>
      <xdr:row>48</xdr:row>
      <xdr:rowOff>28575</xdr:rowOff>
    </xdr:to>
    <xdr:pic>
      <xdr:nvPicPr>
        <xdr:cNvPr id="3" name="Picture 13" descr="livegreen_B.wmf"/>
        <xdr:cNvPicPr preferRelativeResize="1">
          <a:picLocks noChangeAspect="1"/>
        </xdr:cNvPicPr>
      </xdr:nvPicPr>
      <xdr:blipFill>
        <a:blip r:embed="rId3"/>
        <a:stretch>
          <a:fillRect/>
        </a:stretch>
      </xdr:blipFill>
      <xdr:spPr>
        <a:xfrm>
          <a:off x="5981700" y="11315700"/>
          <a:ext cx="1771650" cy="504825"/>
        </a:xfrm>
        <a:prstGeom prst="rect">
          <a:avLst/>
        </a:prstGeom>
        <a:noFill/>
        <a:ln w="9525" cmpd="sng">
          <a:noFill/>
        </a:ln>
      </xdr:spPr>
    </xdr:pic>
    <xdr:clientData/>
  </xdr:twoCellAnchor>
  <xdr:twoCellAnchor>
    <xdr:from>
      <xdr:col>1</xdr:col>
      <xdr:colOff>0</xdr:colOff>
      <xdr:row>3</xdr:row>
      <xdr:rowOff>9525</xdr:rowOff>
    </xdr:from>
    <xdr:to>
      <xdr:col>1</xdr:col>
      <xdr:colOff>1028700</xdr:colOff>
      <xdr:row>4</xdr:row>
      <xdr:rowOff>133350</xdr:rowOff>
    </xdr:to>
    <xdr:grpSp>
      <xdr:nvGrpSpPr>
        <xdr:cNvPr id="4" name="Group 614"/>
        <xdr:cNvGrpSpPr>
          <a:grpSpLocks/>
        </xdr:cNvGrpSpPr>
      </xdr:nvGrpSpPr>
      <xdr:grpSpPr>
        <a:xfrm>
          <a:off x="609600" y="1323975"/>
          <a:ext cx="1028700" cy="342900"/>
          <a:chOff x="47" y="196"/>
          <a:chExt cx="108" cy="30"/>
        </a:xfrm>
        <a:solidFill>
          <a:srgbClr val="FFFFFF"/>
        </a:solidFill>
      </xdr:grpSpPr>
      <xdr:sp>
        <xdr:nvSpPr>
          <xdr:cNvPr id="5" name="AutoShape 615"/>
          <xdr:cNvSpPr>
            <a:spLocks/>
          </xdr:cNvSpPr>
        </xdr:nvSpPr>
        <xdr:spPr>
          <a:xfrm>
            <a:off x="47" y="196"/>
            <a:ext cx="108" cy="30"/>
          </a:xfrm>
          <a:prstGeom prst="roundRect">
            <a:avLst/>
          </a:prstGeom>
          <a:solidFill>
            <a:srgbClr val="8EB4E3"/>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TextBox 21">
            <a:hlinkClick r:id="rId4"/>
          </xdr:cNvPr>
          <xdr:cNvSpPr txBox="1">
            <a:spLocks noChangeArrowheads="1"/>
          </xdr:cNvSpPr>
        </xdr:nvSpPr>
        <xdr:spPr>
          <a:xfrm>
            <a:off x="49" y="199"/>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6</xdr:row>
      <xdr:rowOff>0</xdr:rowOff>
    </xdr:from>
    <xdr:to>
      <xdr:col>1</xdr:col>
      <xdr:colOff>1019175</xdr:colOff>
      <xdr:row>7</xdr:row>
      <xdr:rowOff>104775</xdr:rowOff>
    </xdr:to>
    <xdr:grpSp>
      <xdr:nvGrpSpPr>
        <xdr:cNvPr id="7" name="Group 611"/>
        <xdr:cNvGrpSpPr>
          <a:grpSpLocks/>
        </xdr:cNvGrpSpPr>
      </xdr:nvGrpSpPr>
      <xdr:grpSpPr>
        <a:xfrm>
          <a:off x="609600" y="2190750"/>
          <a:ext cx="1019175" cy="276225"/>
          <a:chOff x="47" y="254"/>
          <a:chExt cx="107" cy="27"/>
        </a:xfrm>
        <a:solidFill>
          <a:srgbClr val="FFFFFF"/>
        </a:solidFill>
      </xdr:grpSpPr>
      <xdr:sp>
        <xdr:nvSpPr>
          <xdr:cNvPr id="8"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TextBox 19">
            <a:hlinkClick r:id="rId5"/>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8</xdr:row>
      <xdr:rowOff>0</xdr:rowOff>
    </xdr:from>
    <xdr:to>
      <xdr:col>1</xdr:col>
      <xdr:colOff>1019175</xdr:colOff>
      <xdr:row>9</xdr:row>
      <xdr:rowOff>190500</xdr:rowOff>
    </xdr:to>
    <xdr:grpSp>
      <xdr:nvGrpSpPr>
        <xdr:cNvPr id="10" name="Group 620"/>
        <xdr:cNvGrpSpPr>
          <a:grpSpLocks/>
        </xdr:cNvGrpSpPr>
      </xdr:nvGrpSpPr>
      <xdr:grpSpPr>
        <a:xfrm>
          <a:off x="609600" y="2571750"/>
          <a:ext cx="1019175" cy="323850"/>
          <a:chOff x="47" y="294"/>
          <a:chExt cx="107" cy="27"/>
        </a:xfrm>
        <a:solidFill>
          <a:srgbClr val="FFFFFF"/>
        </a:solidFill>
      </xdr:grpSpPr>
      <xdr:sp>
        <xdr:nvSpPr>
          <xdr:cNvPr id="11"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2" name="TextBox 24">
            <a:hlinkClick r:id="rId6"/>
          </xdr:cNvPr>
          <xdr:cNvSpPr txBox="1">
            <a:spLocks noChangeArrowheads="1"/>
          </xdr:cNvSpPr>
        </xdr:nvSpPr>
        <xdr:spPr>
          <a:xfrm>
            <a:off x="47" y="296"/>
            <a:ext cx="107" cy="17"/>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0</xdr:colOff>
      <xdr:row>2</xdr:row>
      <xdr:rowOff>0</xdr:rowOff>
    </xdr:from>
    <xdr:to>
      <xdr:col>1</xdr:col>
      <xdr:colOff>1028700</xdr:colOff>
      <xdr:row>2</xdr:row>
      <xdr:rowOff>342900</xdr:rowOff>
    </xdr:to>
    <xdr:grpSp>
      <xdr:nvGrpSpPr>
        <xdr:cNvPr id="13" name="Group 617"/>
        <xdr:cNvGrpSpPr>
          <a:grpSpLocks/>
        </xdr:cNvGrpSpPr>
      </xdr:nvGrpSpPr>
      <xdr:grpSpPr>
        <a:xfrm>
          <a:off x="609600" y="885825"/>
          <a:ext cx="1028700" cy="342900"/>
          <a:chOff x="46" y="156"/>
          <a:chExt cx="108" cy="31"/>
        </a:xfrm>
        <a:solidFill>
          <a:srgbClr val="FFFFFF"/>
        </a:solidFill>
      </xdr:grpSpPr>
      <xdr:sp>
        <xdr:nvSpPr>
          <xdr:cNvPr id="14" name="AutoShape 618"/>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5" name="TextBox 22">
            <a:hlinkClick r:id="rId7"/>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47625</xdr:colOff>
      <xdr:row>2</xdr:row>
      <xdr:rowOff>295275</xdr:rowOff>
    </xdr:from>
    <xdr:to>
      <xdr:col>0</xdr:col>
      <xdr:colOff>476250</xdr:colOff>
      <xdr:row>4</xdr:row>
      <xdr:rowOff>219075</xdr:rowOff>
    </xdr:to>
    <xdr:grpSp>
      <xdr:nvGrpSpPr>
        <xdr:cNvPr id="16" name="Group 623"/>
        <xdr:cNvGrpSpPr>
          <a:grpSpLocks/>
        </xdr:cNvGrpSpPr>
      </xdr:nvGrpSpPr>
      <xdr:grpSpPr>
        <a:xfrm>
          <a:off x="47625" y="1181100"/>
          <a:ext cx="428625" cy="571500"/>
          <a:chOff x="2" y="119"/>
          <a:chExt cx="45" cy="53"/>
        </a:xfrm>
        <a:solidFill>
          <a:srgbClr val="FFFFFF"/>
        </a:solidFill>
      </xdr:grpSpPr>
      <xdr:sp>
        <xdr:nvSpPr>
          <xdr:cNvPr id="17" name="AutoShape 62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625"/>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0</xdr:rowOff>
    </xdr:from>
    <xdr:to>
      <xdr:col>2</xdr:col>
      <xdr:colOff>1057275</xdr:colOff>
      <xdr:row>1</xdr:row>
      <xdr:rowOff>57150</xdr:rowOff>
    </xdr:to>
    <xdr:pic>
      <xdr:nvPicPr>
        <xdr:cNvPr id="1" name="Picture 14" descr="ChemTRAC final logo.wmf"/>
        <xdr:cNvPicPr preferRelativeResize="1">
          <a:picLocks noChangeAspect="1"/>
        </xdr:cNvPicPr>
      </xdr:nvPicPr>
      <xdr:blipFill>
        <a:blip r:embed="rId1"/>
        <a:stretch>
          <a:fillRect/>
        </a:stretch>
      </xdr:blipFill>
      <xdr:spPr>
        <a:xfrm>
          <a:off x="257175" y="0"/>
          <a:ext cx="2505075" cy="571500"/>
        </a:xfrm>
        <a:prstGeom prst="rect">
          <a:avLst/>
        </a:prstGeom>
        <a:noFill/>
        <a:ln w="9525" cmpd="sng">
          <a:noFill/>
        </a:ln>
      </xdr:spPr>
    </xdr:pic>
    <xdr:clientData/>
  </xdr:twoCellAnchor>
  <xdr:twoCellAnchor>
    <xdr:from>
      <xdr:col>1</xdr:col>
      <xdr:colOff>0</xdr:colOff>
      <xdr:row>7</xdr:row>
      <xdr:rowOff>428625</xdr:rowOff>
    </xdr:from>
    <xdr:to>
      <xdr:col>1</xdr:col>
      <xdr:colOff>981075</xdr:colOff>
      <xdr:row>8</xdr:row>
      <xdr:rowOff>190500</xdr:rowOff>
    </xdr:to>
    <xdr:grpSp>
      <xdr:nvGrpSpPr>
        <xdr:cNvPr id="2" name="Group 611"/>
        <xdr:cNvGrpSpPr>
          <a:grpSpLocks/>
        </xdr:cNvGrpSpPr>
      </xdr:nvGrpSpPr>
      <xdr:grpSpPr>
        <a:xfrm>
          <a:off x="609600" y="2581275"/>
          <a:ext cx="981075" cy="276225"/>
          <a:chOff x="47" y="254"/>
          <a:chExt cx="107" cy="27"/>
        </a:xfrm>
        <a:solidFill>
          <a:srgbClr val="FFFFFF"/>
        </a:solidFill>
      </xdr:grpSpPr>
      <xdr:sp>
        <xdr:nvSpPr>
          <xdr:cNvPr id="3"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TextBox 19">
            <a:hlinkClick r:id="rId2"/>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9</xdr:row>
      <xdr:rowOff>76200</xdr:rowOff>
    </xdr:from>
    <xdr:to>
      <xdr:col>1</xdr:col>
      <xdr:colOff>1000125</xdr:colOff>
      <xdr:row>10</xdr:row>
      <xdr:rowOff>180975</xdr:rowOff>
    </xdr:to>
    <xdr:grpSp>
      <xdr:nvGrpSpPr>
        <xdr:cNvPr id="5" name="Group 620"/>
        <xdr:cNvGrpSpPr>
          <a:grpSpLocks/>
        </xdr:cNvGrpSpPr>
      </xdr:nvGrpSpPr>
      <xdr:grpSpPr>
        <a:xfrm>
          <a:off x="609600" y="2943225"/>
          <a:ext cx="1000125" cy="266700"/>
          <a:chOff x="47" y="294"/>
          <a:chExt cx="107" cy="27"/>
        </a:xfrm>
        <a:solidFill>
          <a:srgbClr val="FFFFFF"/>
        </a:solidFill>
      </xdr:grpSpPr>
      <xdr:sp>
        <xdr:nvSpPr>
          <xdr:cNvPr id="6"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 name="TextBox 24">
            <a:hlinkClick r:id="rId3"/>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542925</xdr:colOff>
      <xdr:row>4</xdr:row>
      <xdr:rowOff>0</xdr:rowOff>
    </xdr:from>
    <xdr:to>
      <xdr:col>1</xdr:col>
      <xdr:colOff>962025</xdr:colOff>
      <xdr:row>4</xdr:row>
      <xdr:rowOff>342900</xdr:rowOff>
    </xdr:to>
    <xdr:grpSp>
      <xdr:nvGrpSpPr>
        <xdr:cNvPr id="8" name="Group 617"/>
        <xdr:cNvGrpSpPr>
          <a:grpSpLocks/>
        </xdr:cNvGrpSpPr>
      </xdr:nvGrpSpPr>
      <xdr:grpSpPr>
        <a:xfrm>
          <a:off x="542925" y="1076325"/>
          <a:ext cx="1028700" cy="342900"/>
          <a:chOff x="46" y="156"/>
          <a:chExt cx="108" cy="31"/>
        </a:xfrm>
        <a:solidFill>
          <a:srgbClr val="FFFFFF"/>
        </a:solidFill>
      </xdr:grpSpPr>
      <xdr:sp>
        <xdr:nvSpPr>
          <xdr:cNvPr id="9" name="AutoShape 618"/>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0" name="TextBox 22">
            <a:hlinkClick r:id="rId4"/>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533400</xdr:colOff>
      <xdr:row>5</xdr:row>
      <xdr:rowOff>104775</xdr:rowOff>
    </xdr:from>
    <xdr:to>
      <xdr:col>1</xdr:col>
      <xdr:colOff>952500</xdr:colOff>
      <xdr:row>5</xdr:row>
      <xdr:rowOff>409575</xdr:rowOff>
    </xdr:to>
    <xdr:grpSp>
      <xdr:nvGrpSpPr>
        <xdr:cNvPr id="11" name="Group 614"/>
        <xdr:cNvGrpSpPr>
          <a:grpSpLocks/>
        </xdr:cNvGrpSpPr>
      </xdr:nvGrpSpPr>
      <xdr:grpSpPr>
        <a:xfrm>
          <a:off x="533400" y="1619250"/>
          <a:ext cx="1028700" cy="304800"/>
          <a:chOff x="47" y="196"/>
          <a:chExt cx="108" cy="30"/>
        </a:xfrm>
        <a:solidFill>
          <a:srgbClr val="FFFFFF"/>
        </a:solidFill>
      </xdr:grpSpPr>
      <xdr:sp>
        <xdr:nvSpPr>
          <xdr:cNvPr id="12" name="AutoShape 615"/>
          <xdr:cNvSpPr>
            <a:spLocks/>
          </xdr:cNvSpPr>
        </xdr:nvSpPr>
        <xdr:spPr>
          <a:xfrm>
            <a:off x="47" y="196"/>
            <a:ext cx="108" cy="30"/>
          </a:xfrm>
          <a:prstGeom prst="roundRect">
            <a:avLst/>
          </a:prstGeom>
          <a:solidFill>
            <a:srgbClr val="8EB4E3"/>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3" name="TextBox 21">
            <a:hlinkClick r:id="rId5"/>
          </xdr:cNvPr>
          <xdr:cNvSpPr txBox="1">
            <a:spLocks noChangeArrowheads="1"/>
          </xdr:cNvSpPr>
        </xdr:nvSpPr>
        <xdr:spPr>
          <a:xfrm>
            <a:off x="49" y="199"/>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85725</xdr:colOff>
      <xdr:row>7</xdr:row>
      <xdr:rowOff>314325</xdr:rowOff>
    </xdr:from>
    <xdr:to>
      <xdr:col>0</xdr:col>
      <xdr:colOff>514350</xdr:colOff>
      <xdr:row>10</xdr:row>
      <xdr:rowOff>28575</xdr:rowOff>
    </xdr:to>
    <xdr:grpSp>
      <xdr:nvGrpSpPr>
        <xdr:cNvPr id="14" name="Group 623"/>
        <xdr:cNvGrpSpPr>
          <a:grpSpLocks/>
        </xdr:cNvGrpSpPr>
      </xdr:nvGrpSpPr>
      <xdr:grpSpPr>
        <a:xfrm>
          <a:off x="85725" y="2466975"/>
          <a:ext cx="428625" cy="590550"/>
          <a:chOff x="2" y="119"/>
          <a:chExt cx="45" cy="53"/>
        </a:xfrm>
        <a:solidFill>
          <a:srgbClr val="FFFFFF"/>
        </a:solidFill>
      </xdr:grpSpPr>
      <xdr:sp>
        <xdr:nvSpPr>
          <xdr:cNvPr id="15" name="AutoShape 62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Box 625"/>
          <xdr:cNvSpPr txBox="1">
            <a:spLocks noChangeArrowheads="1"/>
          </xdr:cNvSpPr>
        </xdr:nvSpPr>
        <xdr:spPr>
          <a:xfrm>
            <a:off x="5" y="134"/>
            <a:ext cx="41" cy="2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editAs="oneCell">
    <xdr:from>
      <xdr:col>2</xdr:col>
      <xdr:colOff>0</xdr:colOff>
      <xdr:row>140</xdr:row>
      <xdr:rowOff>0</xdr:rowOff>
    </xdr:from>
    <xdr:to>
      <xdr:col>2</xdr:col>
      <xdr:colOff>1971675</xdr:colOff>
      <xdr:row>143</xdr:row>
      <xdr:rowOff>38100</xdr:rowOff>
    </xdr:to>
    <xdr:pic>
      <xdr:nvPicPr>
        <xdr:cNvPr id="17" name="Picture 11" descr="Toronto647.wmf"/>
        <xdr:cNvPicPr preferRelativeResize="1">
          <a:picLocks noChangeAspect="1"/>
        </xdr:cNvPicPr>
      </xdr:nvPicPr>
      <xdr:blipFill>
        <a:blip r:embed="rId6"/>
        <a:stretch>
          <a:fillRect/>
        </a:stretch>
      </xdr:blipFill>
      <xdr:spPr>
        <a:xfrm>
          <a:off x="1704975" y="29146500"/>
          <a:ext cx="1971675" cy="523875"/>
        </a:xfrm>
        <a:prstGeom prst="rect">
          <a:avLst/>
        </a:prstGeom>
        <a:noFill/>
        <a:ln w="9525" cmpd="sng">
          <a:noFill/>
        </a:ln>
      </xdr:spPr>
    </xdr:pic>
    <xdr:clientData/>
  </xdr:twoCellAnchor>
  <xdr:twoCellAnchor editAs="oneCell">
    <xdr:from>
      <xdr:col>3</xdr:col>
      <xdr:colOff>142875</xdr:colOff>
      <xdr:row>140</xdr:row>
      <xdr:rowOff>66675</xdr:rowOff>
    </xdr:from>
    <xdr:to>
      <xdr:col>4</xdr:col>
      <xdr:colOff>514350</xdr:colOff>
      <xdr:row>143</xdr:row>
      <xdr:rowOff>85725</xdr:rowOff>
    </xdr:to>
    <xdr:pic>
      <xdr:nvPicPr>
        <xdr:cNvPr id="18" name="Picture 13" descr="livegreen_B.wmf"/>
        <xdr:cNvPicPr preferRelativeResize="1">
          <a:picLocks noChangeAspect="1"/>
        </xdr:cNvPicPr>
      </xdr:nvPicPr>
      <xdr:blipFill>
        <a:blip r:embed="rId7"/>
        <a:stretch>
          <a:fillRect/>
        </a:stretch>
      </xdr:blipFill>
      <xdr:spPr>
        <a:xfrm>
          <a:off x="6057900" y="29213175"/>
          <a:ext cx="12192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161925</xdr:rowOff>
    </xdr:from>
    <xdr:to>
      <xdr:col>1</xdr:col>
      <xdr:colOff>1019175</xdr:colOff>
      <xdr:row>8</xdr:row>
      <xdr:rowOff>38100</xdr:rowOff>
    </xdr:to>
    <xdr:grpSp>
      <xdr:nvGrpSpPr>
        <xdr:cNvPr id="1" name="Group 611"/>
        <xdr:cNvGrpSpPr>
          <a:grpSpLocks/>
        </xdr:cNvGrpSpPr>
      </xdr:nvGrpSpPr>
      <xdr:grpSpPr>
        <a:xfrm>
          <a:off x="609600" y="1685925"/>
          <a:ext cx="1019175" cy="276225"/>
          <a:chOff x="47" y="254"/>
          <a:chExt cx="107" cy="27"/>
        </a:xfrm>
        <a:solidFill>
          <a:srgbClr val="FFFFFF"/>
        </a:solidFill>
      </xdr:grpSpPr>
      <xdr:sp>
        <xdr:nvSpPr>
          <xdr:cNvPr id="2"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3" name="TextBox 19">
            <a:hlinkClick r:id="rId1"/>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9</xdr:row>
      <xdr:rowOff>0</xdr:rowOff>
    </xdr:from>
    <xdr:to>
      <xdr:col>1</xdr:col>
      <xdr:colOff>1019175</xdr:colOff>
      <xdr:row>10</xdr:row>
      <xdr:rowOff>104775</xdr:rowOff>
    </xdr:to>
    <xdr:grpSp>
      <xdr:nvGrpSpPr>
        <xdr:cNvPr id="4" name="Group 620"/>
        <xdr:cNvGrpSpPr>
          <a:grpSpLocks/>
        </xdr:cNvGrpSpPr>
      </xdr:nvGrpSpPr>
      <xdr:grpSpPr>
        <a:xfrm>
          <a:off x="609600" y="2095500"/>
          <a:ext cx="1019175" cy="266700"/>
          <a:chOff x="47" y="294"/>
          <a:chExt cx="107" cy="27"/>
        </a:xfrm>
        <a:solidFill>
          <a:srgbClr val="FFFFFF"/>
        </a:solidFill>
      </xdr:grpSpPr>
      <xdr:sp>
        <xdr:nvSpPr>
          <xdr:cNvPr id="5"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TextBox 24">
            <a:hlinkClick r:id="rId2"/>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0</xdr:colOff>
      <xdr:row>4</xdr:row>
      <xdr:rowOff>0</xdr:rowOff>
    </xdr:from>
    <xdr:to>
      <xdr:col>1</xdr:col>
      <xdr:colOff>1028700</xdr:colOff>
      <xdr:row>5</xdr:row>
      <xdr:rowOff>171450</xdr:rowOff>
    </xdr:to>
    <xdr:grpSp>
      <xdr:nvGrpSpPr>
        <xdr:cNvPr id="7" name="Group 617"/>
        <xdr:cNvGrpSpPr>
          <a:grpSpLocks/>
        </xdr:cNvGrpSpPr>
      </xdr:nvGrpSpPr>
      <xdr:grpSpPr>
        <a:xfrm>
          <a:off x="609600" y="685800"/>
          <a:ext cx="1028700" cy="342900"/>
          <a:chOff x="46" y="156"/>
          <a:chExt cx="108" cy="31"/>
        </a:xfrm>
        <a:solidFill>
          <a:srgbClr val="FFFFFF"/>
        </a:solidFill>
      </xdr:grpSpPr>
      <xdr:sp>
        <xdr:nvSpPr>
          <xdr:cNvPr id="8" name="AutoShape 618"/>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TextBox 22">
            <a:hlinkClick r:id="rId3"/>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0</xdr:colOff>
      <xdr:row>5</xdr:row>
      <xdr:rowOff>247650</xdr:rowOff>
    </xdr:from>
    <xdr:to>
      <xdr:col>1</xdr:col>
      <xdr:colOff>1028700</xdr:colOff>
      <xdr:row>6</xdr:row>
      <xdr:rowOff>66675</xdr:rowOff>
    </xdr:to>
    <xdr:grpSp>
      <xdr:nvGrpSpPr>
        <xdr:cNvPr id="10" name="Group 614"/>
        <xdr:cNvGrpSpPr>
          <a:grpSpLocks/>
        </xdr:cNvGrpSpPr>
      </xdr:nvGrpSpPr>
      <xdr:grpSpPr>
        <a:xfrm>
          <a:off x="609600" y="1104900"/>
          <a:ext cx="1028700" cy="314325"/>
          <a:chOff x="47" y="196"/>
          <a:chExt cx="108" cy="30"/>
        </a:xfrm>
        <a:solidFill>
          <a:srgbClr val="FFFFFF"/>
        </a:solidFill>
      </xdr:grpSpPr>
      <xdr:sp>
        <xdr:nvSpPr>
          <xdr:cNvPr id="11" name="AutoShape 615"/>
          <xdr:cNvSpPr>
            <a:spLocks/>
          </xdr:cNvSpPr>
        </xdr:nvSpPr>
        <xdr:spPr>
          <a:xfrm>
            <a:off x="47" y="196"/>
            <a:ext cx="108" cy="30"/>
          </a:xfrm>
          <a:prstGeom prst="roundRect">
            <a:avLst/>
          </a:prstGeom>
          <a:solidFill>
            <a:srgbClr val="8EB4E3"/>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2" name="TextBox 21">
            <a:hlinkClick r:id="rId4"/>
          </xdr:cNvPr>
          <xdr:cNvSpPr txBox="1">
            <a:spLocks noChangeArrowheads="1"/>
          </xdr:cNvSpPr>
        </xdr:nvSpPr>
        <xdr:spPr>
          <a:xfrm>
            <a:off x="49" y="199"/>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133350</xdr:colOff>
      <xdr:row>8</xdr:row>
      <xdr:rowOff>0</xdr:rowOff>
    </xdr:from>
    <xdr:to>
      <xdr:col>0</xdr:col>
      <xdr:colOff>561975</xdr:colOff>
      <xdr:row>11</xdr:row>
      <xdr:rowOff>9525</xdr:rowOff>
    </xdr:to>
    <xdr:grpSp>
      <xdr:nvGrpSpPr>
        <xdr:cNvPr id="13" name="Group 623"/>
        <xdr:cNvGrpSpPr>
          <a:grpSpLocks/>
        </xdr:cNvGrpSpPr>
      </xdr:nvGrpSpPr>
      <xdr:grpSpPr>
        <a:xfrm>
          <a:off x="133350" y="1924050"/>
          <a:ext cx="428625" cy="638175"/>
          <a:chOff x="2" y="119"/>
          <a:chExt cx="45" cy="53"/>
        </a:xfrm>
        <a:solidFill>
          <a:srgbClr val="FFFFFF"/>
        </a:solidFill>
      </xdr:grpSpPr>
      <xdr:sp>
        <xdr:nvSpPr>
          <xdr:cNvPr id="14" name="AutoShape 62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625"/>
          <xdr:cNvSpPr txBox="1">
            <a:spLocks noChangeArrowheads="1"/>
          </xdr:cNvSpPr>
        </xdr:nvSpPr>
        <xdr:spPr>
          <a:xfrm>
            <a:off x="5" y="134"/>
            <a:ext cx="41" cy="24"/>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editAs="oneCell">
    <xdr:from>
      <xdr:col>0</xdr:col>
      <xdr:colOff>542925</xdr:colOff>
      <xdr:row>0</xdr:row>
      <xdr:rowOff>0</xdr:rowOff>
    </xdr:from>
    <xdr:to>
      <xdr:col>2</xdr:col>
      <xdr:colOff>962025</xdr:colOff>
      <xdr:row>3</xdr:row>
      <xdr:rowOff>76200</xdr:rowOff>
    </xdr:to>
    <xdr:pic>
      <xdr:nvPicPr>
        <xdr:cNvPr id="16" name="Picture 14" descr="ChemTRAC final logo.wmf"/>
        <xdr:cNvPicPr preferRelativeResize="1">
          <a:picLocks noChangeAspect="1"/>
        </xdr:cNvPicPr>
      </xdr:nvPicPr>
      <xdr:blipFill>
        <a:blip r:embed="rId5"/>
        <a:stretch>
          <a:fillRect/>
        </a:stretch>
      </xdr:blipFill>
      <xdr:spPr>
        <a:xfrm>
          <a:off x="542925" y="0"/>
          <a:ext cx="2495550" cy="561975"/>
        </a:xfrm>
        <a:prstGeom prst="rect">
          <a:avLst/>
        </a:prstGeom>
        <a:noFill/>
        <a:ln w="9525" cmpd="sng">
          <a:noFill/>
        </a:ln>
      </xdr:spPr>
    </xdr:pic>
    <xdr:clientData/>
  </xdr:twoCellAnchor>
  <xdr:twoCellAnchor editAs="oneCell">
    <xdr:from>
      <xdr:col>2</xdr:col>
      <xdr:colOff>3905250</xdr:colOff>
      <xdr:row>18</xdr:row>
      <xdr:rowOff>142875</xdr:rowOff>
    </xdr:from>
    <xdr:to>
      <xdr:col>3</xdr:col>
      <xdr:colOff>171450</xdr:colOff>
      <xdr:row>22</xdr:row>
      <xdr:rowOff>0</xdr:rowOff>
    </xdr:to>
    <xdr:pic>
      <xdr:nvPicPr>
        <xdr:cNvPr id="17" name="Picture 13" descr="livegreen_B.wmf"/>
        <xdr:cNvPicPr preferRelativeResize="1">
          <a:picLocks noChangeAspect="1"/>
        </xdr:cNvPicPr>
      </xdr:nvPicPr>
      <xdr:blipFill>
        <a:blip r:embed="rId6"/>
        <a:stretch>
          <a:fillRect/>
        </a:stretch>
      </xdr:blipFill>
      <xdr:spPr>
        <a:xfrm>
          <a:off x="5981700" y="5848350"/>
          <a:ext cx="1762125" cy="504825"/>
        </a:xfrm>
        <a:prstGeom prst="rect">
          <a:avLst/>
        </a:prstGeom>
        <a:noFill/>
        <a:ln w="9525" cmpd="sng">
          <a:noFill/>
        </a:ln>
      </xdr:spPr>
    </xdr:pic>
    <xdr:clientData/>
  </xdr:twoCellAnchor>
  <xdr:twoCellAnchor editAs="oneCell">
    <xdr:from>
      <xdr:col>1</xdr:col>
      <xdr:colOff>1438275</xdr:colOff>
      <xdr:row>18</xdr:row>
      <xdr:rowOff>114300</xdr:rowOff>
    </xdr:from>
    <xdr:to>
      <xdr:col>2</xdr:col>
      <xdr:colOff>1752600</xdr:colOff>
      <xdr:row>22</xdr:row>
      <xdr:rowOff>19050</xdr:rowOff>
    </xdr:to>
    <xdr:pic>
      <xdr:nvPicPr>
        <xdr:cNvPr id="18" name="Picture 11" descr="Toronto647.wmf"/>
        <xdr:cNvPicPr preferRelativeResize="1">
          <a:picLocks noChangeAspect="1"/>
        </xdr:cNvPicPr>
      </xdr:nvPicPr>
      <xdr:blipFill>
        <a:blip r:embed="rId7"/>
        <a:stretch>
          <a:fillRect/>
        </a:stretch>
      </xdr:blipFill>
      <xdr:spPr>
        <a:xfrm>
          <a:off x="2047875" y="5819775"/>
          <a:ext cx="178117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TRCA\LOCALS~1\Temp\notes627487\Boilers%20-%20Natural%20Gas%20Combustion%20100%20+%20MMBTU(2010-11-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Output"/>
      <sheetName val="All Substances"/>
      <sheetName val="Calculations"/>
      <sheetName val="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ttn/chief/ap42/ch09/final/c9s12-1.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D31"/>
  <sheetViews>
    <sheetView tabSelected="1" zoomScalePageLayoutView="0" workbookViewId="0" topLeftCell="A1">
      <selection activeCell="C3" sqref="C3:D3"/>
    </sheetView>
  </sheetViews>
  <sheetFormatPr defaultColWidth="9.140625" defaultRowHeight="12.75"/>
  <cols>
    <col min="1" max="1" width="6.57421875" style="28" customWidth="1"/>
    <col min="2" max="2" width="17.00390625" style="28" customWidth="1"/>
    <col min="3" max="3" width="23.421875" style="28" bestFit="1" customWidth="1"/>
    <col min="4" max="4" width="101.421875" style="28" customWidth="1"/>
    <col min="5" max="16384" width="9.140625" style="28" customWidth="1"/>
  </cols>
  <sheetData>
    <row r="1" spans="1:3" s="30" customFormat="1" ht="46.5" customHeight="1">
      <c r="A1" s="28"/>
      <c r="B1" s="28"/>
      <c r="C1" s="29"/>
    </row>
    <row r="2" spans="1:4" s="30" customFormat="1" ht="16.5" thickBot="1">
      <c r="A2" s="28"/>
      <c r="B2" s="28"/>
      <c r="C2" s="31" t="s">
        <v>270</v>
      </c>
      <c r="D2" s="32"/>
    </row>
    <row r="3" spans="3:4" ht="16.5" thickBot="1">
      <c r="C3" s="315" t="s">
        <v>50</v>
      </c>
      <c r="D3" s="315"/>
    </row>
    <row r="4" spans="3:4" ht="14.25" customHeight="1">
      <c r="C4" s="84" t="s">
        <v>269</v>
      </c>
      <c r="D4" s="30"/>
    </row>
    <row r="5" spans="3:4" ht="9.75" customHeight="1">
      <c r="C5" s="30"/>
      <c r="D5" s="30"/>
    </row>
    <row r="6" spans="1:4" ht="35.25" customHeight="1">
      <c r="A6" s="30"/>
      <c r="B6" s="30"/>
      <c r="C6" s="316" t="s">
        <v>287</v>
      </c>
      <c r="D6" s="317"/>
    </row>
    <row r="7" spans="1:4" ht="15.75" thickBot="1">
      <c r="A7" s="30"/>
      <c r="B7" s="30"/>
      <c r="C7" s="33"/>
      <c r="D7" s="33"/>
    </row>
    <row r="8" spans="1:4" ht="19.5" customHeight="1">
      <c r="A8" s="30"/>
      <c r="B8" s="30"/>
      <c r="C8" s="318" t="s">
        <v>54</v>
      </c>
      <c r="D8" s="34" t="s">
        <v>55</v>
      </c>
    </row>
    <row r="9" spans="1:4" ht="18.75" customHeight="1">
      <c r="A9" s="35"/>
      <c r="B9" s="35"/>
      <c r="C9" s="319"/>
      <c r="D9" s="36" t="s">
        <v>56</v>
      </c>
    </row>
    <row r="10" spans="3:4" ht="18" customHeight="1" thickBot="1">
      <c r="C10" s="37"/>
      <c r="D10" s="38" t="s">
        <v>57</v>
      </c>
    </row>
    <row r="11" spans="3:4" ht="18" customHeight="1">
      <c r="C11" s="39" t="s">
        <v>58</v>
      </c>
      <c r="D11" s="40" t="s">
        <v>288</v>
      </c>
    </row>
    <row r="12" spans="3:4" ht="18" customHeight="1">
      <c r="C12" s="37"/>
      <c r="D12" s="40" t="s">
        <v>289</v>
      </c>
    </row>
    <row r="13" spans="3:4" ht="18" customHeight="1">
      <c r="C13" s="37"/>
      <c r="D13" s="40" t="s">
        <v>290</v>
      </c>
    </row>
    <row r="14" spans="3:4" ht="18" customHeight="1">
      <c r="C14" s="37"/>
      <c r="D14" s="40" t="s">
        <v>291</v>
      </c>
    </row>
    <row r="15" spans="3:4" ht="18" customHeight="1">
      <c r="C15" s="37"/>
      <c r="D15" s="40" t="s">
        <v>292</v>
      </c>
    </row>
    <row r="16" spans="3:4" ht="18" customHeight="1">
      <c r="C16" s="37"/>
      <c r="D16" s="40" t="s">
        <v>293</v>
      </c>
    </row>
    <row r="17" spans="3:4" ht="18" customHeight="1">
      <c r="C17" s="37"/>
      <c r="D17" s="40" t="s">
        <v>294</v>
      </c>
    </row>
    <row r="18" spans="3:4" ht="18" customHeight="1">
      <c r="C18" s="37"/>
      <c r="D18" s="40" t="s">
        <v>295</v>
      </c>
    </row>
    <row r="19" spans="3:4" ht="18" customHeight="1">
      <c r="C19" s="37"/>
      <c r="D19" s="189" t="s">
        <v>250</v>
      </c>
    </row>
    <row r="20" spans="3:4" ht="18" customHeight="1">
      <c r="C20" s="37"/>
      <c r="D20" s="190" t="s">
        <v>105</v>
      </c>
    </row>
    <row r="21" spans="3:4" ht="18" customHeight="1" thickBot="1">
      <c r="C21" s="37"/>
      <c r="D21" s="191" t="s">
        <v>249</v>
      </c>
    </row>
    <row r="22" spans="3:4" ht="36" customHeight="1" thickBot="1">
      <c r="C22" s="42" t="s">
        <v>59</v>
      </c>
      <c r="D22" s="236" t="s">
        <v>266</v>
      </c>
    </row>
    <row r="23" spans="1:4" s="45" customFormat="1" ht="48" thickBot="1">
      <c r="A23" s="28"/>
      <c r="B23" s="28"/>
      <c r="C23" s="44" t="s">
        <v>60</v>
      </c>
      <c r="D23" s="43" t="s">
        <v>267</v>
      </c>
    </row>
    <row r="24" spans="1:4" s="45" customFormat="1" ht="50.25" customHeight="1" thickBot="1">
      <c r="A24" s="28"/>
      <c r="B24" s="28"/>
      <c r="C24" s="46" t="s">
        <v>268</v>
      </c>
      <c r="D24" s="47" t="s">
        <v>296</v>
      </c>
    </row>
    <row r="25" spans="3:4" ht="31.5">
      <c r="C25" s="312" t="s">
        <v>61</v>
      </c>
      <c r="D25" s="313" t="s">
        <v>297</v>
      </c>
    </row>
    <row r="26" spans="3:4" ht="15.75">
      <c r="C26" s="41"/>
      <c r="D26" s="48" t="s">
        <v>85</v>
      </c>
    </row>
    <row r="27" spans="3:4" ht="15.75">
      <c r="C27" s="41"/>
      <c r="D27" s="48" t="s">
        <v>86</v>
      </c>
    </row>
    <row r="28" spans="3:4" ht="15.75">
      <c r="C28" s="41"/>
      <c r="D28" s="48" t="s">
        <v>87</v>
      </c>
    </row>
    <row r="29" spans="3:4" ht="15.75">
      <c r="C29" s="41"/>
      <c r="D29" s="48" t="s">
        <v>88</v>
      </c>
    </row>
    <row r="30" spans="3:4" ht="15.75">
      <c r="C30" s="41"/>
      <c r="D30" s="48" t="s">
        <v>89</v>
      </c>
    </row>
    <row r="31" spans="3:4" ht="16.5" thickBot="1">
      <c r="C31" s="49"/>
      <c r="D31" s="50" t="s">
        <v>62</v>
      </c>
    </row>
    <row r="34" ht="15"/>
  </sheetData>
  <sheetProtection sheet="1" objects="1" scenarios="1"/>
  <mergeCells count="3">
    <mergeCell ref="C3:D3"/>
    <mergeCell ref="C6:D6"/>
    <mergeCell ref="C8:C9"/>
  </mergeCells>
  <hyperlinks>
    <hyperlink ref="D23"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dimension ref="A1:AH77"/>
  <sheetViews>
    <sheetView zoomScalePageLayoutView="0" workbookViewId="0" topLeftCell="A1">
      <selection activeCell="D11" sqref="D11"/>
    </sheetView>
  </sheetViews>
  <sheetFormatPr defaultColWidth="9.140625" defaultRowHeight="12.75"/>
  <cols>
    <col min="1" max="1" width="9.140625" style="1" customWidth="1"/>
    <col min="2" max="2" width="16.140625" style="1" customWidth="1"/>
    <col min="3" max="3" width="35.8515625" style="1" customWidth="1"/>
    <col min="4" max="4" width="16.421875" style="1" customWidth="1"/>
    <col min="5" max="5" width="18.421875" style="1" customWidth="1"/>
    <col min="6" max="6" width="15.7109375" style="1" customWidth="1"/>
    <col min="7" max="7" width="20.00390625" style="1" customWidth="1"/>
    <col min="8" max="8" width="2.00390625" style="1" customWidth="1"/>
    <col min="9" max="9" width="1.7109375" style="1" customWidth="1"/>
    <col min="10" max="10" width="12.8515625" style="1" customWidth="1"/>
    <col min="11" max="11" width="12.28125" style="1" customWidth="1"/>
    <col min="12" max="12" width="4.00390625" style="1" customWidth="1"/>
    <col min="13" max="13" width="14.28125" style="1" customWidth="1"/>
    <col min="14" max="14" width="13.28125" style="1" customWidth="1"/>
    <col min="15" max="16" width="9.140625" style="1" customWidth="1"/>
    <col min="17" max="33" width="9.140625" style="59" customWidth="1"/>
    <col min="34" max="16384" width="9.140625" style="1" customWidth="1"/>
  </cols>
  <sheetData>
    <row r="1" spans="1:34" ht="57" customHeight="1">
      <c r="A1" s="59"/>
      <c r="B1" s="59"/>
      <c r="C1" s="59"/>
      <c r="D1" s="59"/>
      <c r="E1" s="59"/>
      <c r="F1" s="59"/>
      <c r="G1" s="59"/>
      <c r="H1" s="59"/>
      <c r="I1" s="59"/>
      <c r="J1" s="59"/>
      <c r="K1" s="59"/>
      <c r="L1" s="59"/>
      <c r="M1" s="59"/>
      <c r="N1" s="59"/>
      <c r="O1" s="59"/>
      <c r="P1" s="59"/>
      <c r="AH1" s="59"/>
    </row>
    <row r="2" spans="1:34" ht="12.75">
      <c r="A2" s="59"/>
      <c r="B2" s="59"/>
      <c r="C2" s="59" t="str">
        <f>Instructions!C4</f>
        <v>Version 3.0 Last Update: November 17, 2011 YS, JA, &amp; ZI</v>
      </c>
      <c r="D2" s="59"/>
      <c r="E2" s="61"/>
      <c r="F2" s="60"/>
      <c r="G2" s="61"/>
      <c r="H2" s="59"/>
      <c r="I2" s="59"/>
      <c r="J2" s="59"/>
      <c r="K2" s="59"/>
      <c r="L2" s="59"/>
      <c r="M2" s="59"/>
      <c r="N2" s="59"/>
      <c r="O2" s="59"/>
      <c r="P2" s="59"/>
      <c r="AH2" s="59"/>
    </row>
    <row r="3" spans="1:34" ht="33.75" customHeight="1">
      <c r="A3" s="59"/>
      <c r="B3" s="59"/>
      <c r="C3" s="330" t="s">
        <v>298</v>
      </c>
      <c r="D3" s="331"/>
      <c r="E3" s="331"/>
      <c r="F3" s="331"/>
      <c r="G3" s="331"/>
      <c r="H3" s="331"/>
      <c r="I3" s="59"/>
      <c r="J3" s="59"/>
      <c r="K3" s="59"/>
      <c r="L3" s="59"/>
      <c r="M3" s="59"/>
      <c r="N3" s="59"/>
      <c r="O3" s="59"/>
      <c r="P3" s="59"/>
      <c r="AH3" s="59"/>
    </row>
    <row r="4" spans="1:34" ht="17.25" customHeight="1">
      <c r="A4" s="59"/>
      <c r="B4" s="59"/>
      <c r="C4" s="332" t="s">
        <v>67</v>
      </c>
      <c r="D4" s="331"/>
      <c r="E4" s="331"/>
      <c r="F4" s="331"/>
      <c r="G4" s="331"/>
      <c r="H4" s="331"/>
      <c r="I4" s="59"/>
      <c r="J4" s="59"/>
      <c r="K4" s="59"/>
      <c r="L4" s="59"/>
      <c r="M4" s="59"/>
      <c r="N4" s="59"/>
      <c r="O4" s="59"/>
      <c r="P4" s="59"/>
      <c r="AH4" s="59"/>
    </row>
    <row r="5" spans="1:34" ht="33.75" customHeight="1">
      <c r="A5" s="59"/>
      <c r="B5" s="26"/>
      <c r="C5" s="333" t="s">
        <v>299</v>
      </c>
      <c r="D5" s="334"/>
      <c r="E5" s="334"/>
      <c r="F5" s="334"/>
      <c r="G5" s="334"/>
      <c r="H5" s="334"/>
      <c r="I5" s="59"/>
      <c r="J5" s="59"/>
      <c r="K5" s="59"/>
      <c r="L5" s="59"/>
      <c r="M5" s="59"/>
      <c r="N5" s="59"/>
      <c r="O5" s="59"/>
      <c r="P5" s="59"/>
      <c r="AH5" s="59"/>
    </row>
    <row r="6" spans="1:16" ht="18">
      <c r="A6" s="59"/>
      <c r="B6" s="59"/>
      <c r="C6" s="335" t="s">
        <v>300</v>
      </c>
      <c r="D6" s="336"/>
      <c r="E6" s="336"/>
      <c r="F6" s="336"/>
      <c r="G6" s="336"/>
      <c r="H6" s="336"/>
      <c r="I6" s="59"/>
      <c r="J6" s="59"/>
      <c r="K6" s="59"/>
      <c r="L6" s="59"/>
      <c r="M6" s="59"/>
      <c r="N6" s="59"/>
      <c r="O6" s="59"/>
      <c r="P6" s="59"/>
    </row>
    <row r="7" spans="1:16" ht="13.5" thickBot="1">
      <c r="A7" s="59"/>
      <c r="B7" s="59"/>
      <c r="C7" s="59"/>
      <c r="D7" s="59"/>
      <c r="E7" s="59"/>
      <c r="F7" s="59"/>
      <c r="G7" s="59"/>
      <c r="H7" s="59"/>
      <c r="I7" s="59"/>
      <c r="J7" s="59"/>
      <c r="K7" s="59"/>
      <c r="L7" s="59"/>
      <c r="M7" s="59"/>
      <c r="N7" s="59"/>
      <c r="O7" s="59"/>
      <c r="P7" s="59"/>
    </row>
    <row r="8" spans="1:16" ht="16.5" thickBot="1">
      <c r="A8" s="59"/>
      <c r="B8" s="59"/>
      <c r="C8" s="218" t="s">
        <v>75</v>
      </c>
      <c r="D8" s="219"/>
      <c r="E8" s="219"/>
      <c r="F8" s="220"/>
      <c r="G8" s="59"/>
      <c r="H8" s="64"/>
      <c r="I8" s="59"/>
      <c r="J8" s="59"/>
      <c r="K8" s="59"/>
      <c r="L8" s="59"/>
      <c r="M8" s="59"/>
      <c r="N8" s="59"/>
      <c r="O8" s="59"/>
      <c r="P8" s="59"/>
    </row>
    <row r="9" spans="1:16" ht="10.5" customHeight="1">
      <c r="A9" s="59"/>
      <c r="B9" s="59"/>
      <c r="C9" s="226"/>
      <c r="D9" s="227"/>
      <c r="E9" s="227"/>
      <c r="F9" s="80"/>
      <c r="G9" s="59"/>
      <c r="H9" s="59"/>
      <c r="I9" s="59"/>
      <c r="J9" s="203"/>
      <c r="K9" s="204"/>
      <c r="L9" s="204"/>
      <c r="M9" s="204"/>
      <c r="N9" s="205"/>
      <c r="O9" s="59"/>
      <c r="P9" s="59"/>
    </row>
    <row r="10" spans="1:16" ht="18.75">
      <c r="A10" s="59"/>
      <c r="B10" s="59"/>
      <c r="C10" s="230"/>
      <c r="D10" s="194" t="s">
        <v>74</v>
      </c>
      <c r="E10" s="194" t="s">
        <v>76</v>
      </c>
      <c r="F10" s="80"/>
      <c r="G10" s="61"/>
      <c r="H10" s="59"/>
      <c r="I10" s="59"/>
      <c r="J10" s="320" t="s">
        <v>92</v>
      </c>
      <c r="K10" s="321"/>
      <c r="L10" s="321"/>
      <c r="M10" s="321"/>
      <c r="N10" s="322"/>
      <c r="O10" s="59"/>
      <c r="P10" s="59"/>
    </row>
    <row r="11" spans="1:16" ht="15.75">
      <c r="A11" s="59"/>
      <c r="B11" s="59"/>
      <c r="C11" s="231" t="s">
        <v>19</v>
      </c>
      <c r="D11" s="70"/>
      <c r="E11" s="228" t="s">
        <v>81</v>
      </c>
      <c r="F11" s="217"/>
      <c r="G11" s="61"/>
      <c r="H11" s="59"/>
      <c r="I11" s="59"/>
      <c r="J11" s="206"/>
      <c r="K11" s="207"/>
      <c r="L11" s="207"/>
      <c r="M11" s="207"/>
      <c r="N11" s="208"/>
      <c r="O11" s="59"/>
      <c r="P11" s="59"/>
    </row>
    <row r="12" spans="1:16" ht="18.75">
      <c r="A12" s="59"/>
      <c r="B12" s="59"/>
      <c r="C12" s="231" t="s">
        <v>18</v>
      </c>
      <c r="D12" s="70"/>
      <c r="E12" s="228" t="s">
        <v>79</v>
      </c>
      <c r="F12" s="80"/>
      <c r="G12" s="61"/>
      <c r="H12" s="59"/>
      <c r="I12" s="59"/>
      <c r="J12" s="212">
        <v>1</v>
      </c>
      <c r="K12" s="209" t="s">
        <v>251</v>
      </c>
      <c r="L12" s="210" t="s">
        <v>93</v>
      </c>
      <c r="M12" s="211">
        <f>J12*31*0.003785431/1000</f>
        <v>0.000117348361</v>
      </c>
      <c r="N12" s="213" t="s">
        <v>265</v>
      </c>
      <c r="O12" s="59"/>
      <c r="P12" s="59"/>
    </row>
    <row r="13" spans="1:16" ht="18.75">
      <c r="A13" s="59"/>
      <c r="B13" s="59"/>
      <c r="C13" s="231" t="s">
        <v>45</v>
      </c>
      <c r="D13" s="70"/>
      <c r="E13" s="228" t="s">
        <v>79</v>
      </c>
      <c r="F13" s="80"/>
      <c r="G13" s="61"/>
      <c r="H13" s="59"/>
      <c r="I13" s="59"/>
      <c r="J13" s="212">
        <v>1</v>
      </c>
      <c r="K13" s="211" t="s">
        <v>94</v>
      </c>
      <c r="L13" s="210" t="s">
        <v>93</v>
      </c>
      <c r="M13" s="211">
        <f>J13*0.003785431/1000</f>
        <v>3.785431E-06</v>
      </c>
      <c r="N13" s="213" t="s">
        <v>265</v>
      </c>
      <c r="O13" s="59"/>
      <c r="P13" s="59"/>
    </row>
    <row r="14" spans="1:16" ht="18.75">
      <c r="A14" s="59"/>
      <c r="B14" s="59"/>
      <c r="C14" s="232" t="s">
        <v>256</v>
      </c>
      <c r="D14" s="70"/>
      <c r="E14" s="228"/>
      <c r="F14" s="80"/>
      <c r="G14" s="61"/>
      <c r="H14" s="59"/>
      <c r="I14" s="59"/>
      <c r="J14" s="212">
        <v>1</v>
      </c>
      <c r="K14" s="211" t="s">
        <v>95</v>
      </c>
      <c r="L14" s="210" t="s">
        <v>93</v>
      </c>
      <c r="M14" s="211">
        <f>J14*0.001/1000</f>
        <v>1E-06</v>
      </c>
      <c r="N14" s="213" t="s">
        <v>265</v>
      </c>
      <c r="O14" s="59"/>
      <c r="P14" s="59"/>
    </row>
    <row r="15" spans="1:16" ht="19.5" thickBot="1">
      <c r="A15" s="59"/>
      <c r="B15" s="59"/>
      <c r="C15" s="231" t="s">
        <v>46</v>
      </c>
      <c r="D15" s="70"/>
      <c r="E15" s="228" t="s">
        <v>79</v>
      </c>
      <c r="F15" s="80"/>
      <c r="G15" s="61"/>
      <c r="H15" s="59"/>
      <c r="I15" s="61"/>
      <c r="J15" s="234">
        <v>1</v>
      </c>
      <c r="K15" s="214" t="s">
        <v>264</v>
      </c>
      <c r="L15" s="215" t="s">
        <v>93</v>
      </c>
      <c r="M15" s="214">
        <f>J15*0.1/1000</f>
        <v>0.0001</v>
      </c>
      <c r="N15" s="216" t="s">
        <v>265</v>
      </c>
      <c r="O15" s="59"/>
      <c r="P15" s="59"/>
    </row>
    <row r="16" spans="1:16" ht="18.75">
      <c r="A16" s="59"/>
      <c r="B16" s="59"/>
      <c r="C16" s="231" t="s">
        <v>47</v>
      </c>
      <c r="D16" s="70"/>
      <c r="E16" s="228" t="s">
        <v>79</v>
      </c>
      <c r="F16" s="80"/>
      <c r="G16" s="61"/>
      <c r="H16" s="59"/>
      <c r="I16" s="61"/>
      <c r="J16" s="195"/>
      <c r="K16" s="196"/>
      <c r="L16" s="197"/>
      <c r="M16" s="196"/>
      <c r="N16" s="196"/>
      <c r="O16" s="59"/>
      <c r="P16" s="59"/>
    </row>
    <row r="17" spans="1:16" ht="18" customHeight="1">
      <c r="A17" s="59"/>
      <c r="B17" s="59"/>
      <c r="C17" s="232" t="s">
        <v>259</v>
      </c>
      <c r="D17" s="70"/>
      <c r="E17" s="228"/>
      <c r="F17" s="80"/>
      <c r="G17" s="61"/>
      <c r="H17" s="59"/>
      <c r="I17" s="61"/>
      <c r="J17" s="195"/>
      <c r="K17" s="196"/>
      <c r="L17" s="197"/>
      <c r="M17" s="196"/>
      <c r="N17" s="196"/>
      <c r="O17" s="59"/>
      <c r="P17" s="59"/>
    </row>
    <row r="18" spans="1:16" ht="15.75">
      <c r="A18" s="59"/>
      <c r="B18" s="59"/>
      <c r="C18" s="231" t="s">
        <v>20</v>
      </c>
      <c r="D18" s="70"/>
      <c r="E18" s="228" t="s">
        <v>77</v>
      </c>
      <c r="F18" s="80"/>
      <c r="G18" s="61"/>
      <c r="H18" s="59"/>
      <c r="I18" s="59"/>
      <c r="J18" s="59"/>
      <c r="K18" s="59"/>
      <c r="L18" s="59"/>
      <c r="M18" s="59"/>
      <c r="N18" s="59"/>
      <c r="O18" s="59"/>
      <c r="P18" s="59"/>
    </row>
    <row r="19" spans="1:16" ht="33.75" customHeight="1">
      <c r="A19" s="59"/>
      <c r="B19" s="59"/>
      <c r="C19" s="233" t="s">
        <v>252</v>
      </c>
      <c r="D19" s="200"/>
      <c r="E19" s="229" t="s">
        <v>80</v>
      </c>
      <c r="F19" s="80"/>
      <c r="G19" s="61"/>
      <c r="H19" s="59"/>
      <c r="I19" s="59"/>
      <c r="J19" s="59"/>
      <c r="K19" s="59"/>
      <c r="L19" s="59"/>
      <c r="M19" s="59"/>
      <c r="N19" s="59"/>
      <c r="O19" s="59"/>
      <c r="P19" s="59"/>
    </row>
    <row r="20" spans="1:16" ht="14.25" customHeight="1">
      <c r="A20" s="59"/>
      <c r="B20" s="59"/>
      <c r="C20" s="231" t="s">
        <v>21</v>
      </c>
      <c r="D20" s="70"/>
      <c r="E20" s="228" t="s">
        <v>78</v>
      </c>
      <c r="F20" s="80"/>
      <c r="G20" s="61"/>
      <c r="H20" s="59"/>
      <c r="I20" s="59"/>
      <c r="J20" s="59"/>
      <c r="K20" s="59"/>
      <c r="L20" s="59"/>
      <c r="M20" s="59"/>
      <c r="N20" s="59"/>
      <c r="O20" s="59"/>
      <c r="P20" s="59"/>
    </row>
    <row r="21" spans="1:16" ht="19.5" customHeight="1">
      <c r="A21" s="59"/>
      <c r="B21" s="59"/>
      <c r="C21" s="225" t="s">
        <v>263</v>
      </c>
      <c r="D21" s="123"/>
      <c r="E21" s="123"/>
      <c r="F21" s="122"/>
      <c r="G21" s="61"/>
      <c r="H21" s="59"/>
      <c r="I21" s="59"/>
      <c r="J21" s="59"/>
      <c r="K21" s="59"/>
      <c r="L21" s="59"/>
      <c r="M21" s="59"/>
      <c r="N21" s="59"/>
      <c r="O21" s="59"/>
      <c r="P21" s="59"/>
    </row>
    <row r="22" spans="1:16" ht="15" customHeight="1">
      <c r="A22" s="59"/>
      <c r="B22" s="59"/>
      <c r="C22" s="225"/>
      <c r="D22" s="123"/>
      <c r="E22" s="123"/>
      <c r="F22" s="122"/>
      <c r="G22" s="61"/>
      <c r="H22" s="59"/>
      <c r="I22" s="59"/>
      <c r="J22" s="59"/>
      <c r="K22" s="59"/>
      <c r="L22" s="59"/>
      <c r="M22" s="59"/>
      <c r="N22" s="59"/>
      <c r="O22" s="59"/>
      <c r="P22" s="59"/>
    </row>
    <row r="23" spans="1:16" ht="20.25" customHeight="1">
      <c r="A23" s="59"/>
      <c r="B23" s="59"/>
      <c r="C23" s="221" t="s">
        <v>113</v>
      </c>
      <c r="D23" s="123"/>
      <c r="E23" s="123"/>
      <c r="F23" s="122"/>
      <c r="G23" s="61"/>
      <c r="H23" s="59"/>
      <c r="I23" s="59"/>
      <c r="J23" s="59"/>
      <c r="K23" s="59"/>
      <c r="L23" s="59"/>
      <c r="M23" s="59"/>
      <c r="N23" s="59"/>
      <c r="O23" s="59"/>
      <c r="P23" s="59"/>
    </row>
    <row r="24" spans="1:16" ht="18" customHeight="1">
      <c r="A24" s="59"/>
      <c r="B24" s="59"/>
      <c r="C24" s="119" t="s">
        <v>101</v>
      </c>
      <c r="D24" s="117"/>
      <c r="E24" s="118"/>
      <c r="F24" s="122"/>
      <c r="G24" s="61"/>
      <c r="H24" s="59"/>
      <c r="I24" s="59"/>
      <c r="J24" s="59"/>
      <c r="K24" s="59"/>
      <c r="L24" s="59"/>
      <c r="M24" s="59"/>
      <c r="N24" s="59"/>
      <c r="O24" s="59"/>
      <c r="P24" s="59"/>
    </row>
    <row r="25" spans="1:16" ht="27" customHeight="1">
      <c r="A25" s="59"/>
      <c r="B25" s="59"/>
      <c r="C25" s="323" t="s">
        <v>102</v>
      </c>
      <c r="D25" s="324"/>
      <c r="E25" s="324"/>
      <c r="F25" s="325"/>
      <c r="G25" s="61"/>
      <c r="H25" s="59"/>
      <c r="I25" s="59"/>
      <c r="J25" s="59"/>
      <c r="K25" s="59"/>
      <c r="L25" s="59"/>
      <c r="M25" s="59"/>
      <c r="N25" s="59"/>
      <c r="O25" s="59"/>
      <c r="P25" s="59"/>
    </row>
    <row r="26" spans="1:16" ht="20.25" customHeight="1">
      <c r="A26" s="59"/>
      <c r="B26" s="59"/>
      <c r="C26" s="326" t="s">
        <v>103</v>
      </c>
      <c r="D26" s="327"/>
      <c r="E26" s="327"/>
      <c r="F26" s="202"/>
      <c r="G26" s="61"/>
      <c r="H26" s="59"/>
      <c r="I26" s="59"/>
      <c r="J26" s="59"/>
      <c r="K26" s="59"/>
      <c r="L26" s="59"/>
      <c r="M26" s="59"/>
      <c r="N26" s="59"/>
      <c r="O26" s="59"/>
      <c r="P26" s="59"/>
    </row>
    <row r="27" spans="1:16" ht="18" customHeight="1">
      <c r="A27" s="59"/>
      <c r="B27" s="59"/>
      <c r="C27" s="119" t="s">
        <v>104</v>
      </c>
      <c r="D27" s="120"/>
      <c r="E27" s="121"/>
      <c r="F27" s="122"/>
      <c r="G27" s="61"/>
      <c r="H27" s="59"/>
      <c r="I27" s="59"/>
      <c r="J27" s="59"/>
      <c r="K27" s="59"/>
      <c r="L27" s="59"/>
      <c r="M27" s="59"/>
      <c r="N27" s="59"/>
      <c r="O27" s="59"/>
      <c r="P27" s="59"/>
    </row>
    <row r="28" spans="1:16" ht="18" customHeight="1">
      <c r="A28" s="59"/>
      <c r="B28" s="59"/>
      <c r="C28" s="328" t="s">
        <v>105</v>
      </c>
      <c r="D28" s="329"/>
      <c r="E28" s="329"/>
      <c r="F28" s="122"/>
      <c r="G28" s="61"/>
      <c r="H28" s="59"/>
      <c r="I28" s="59"/>
      <c r="J28" s="59"/>
      <c r="K28" s="59"/>
      <c r="L28" s="59"/>
      <c r="M28" s="59"/>
      <c r="N28" s="59"/>
      <c r="O28" s="59"/>
      <c r="P28" s="59"/>
    </row>
    <row r="29" spans="1:16" ht="20.25" customHeight="1">
      <c r="A29" s="59"/>
      <c r="B29" s="59"/>
      <c r="C29" s="326" t="s">
        <v>106</v>
      </c>
      <c r="D29" s="327"/>
      <c r="E29" s="327"/>
      <c r="F29" s="122"/>
      <c r="G29" s="61"/>
      <c r="H29" s="59"/>
      <c r="I29" s="59"/>
      <c r="J29" s="59"/>
      <c r="K29" s="59"/>
      <c r="L29" s="59"/>
      <c r="M29" s="59"/>
      <c r="N29" s="59"/>
      <c r="O29" s="59"/>
      <c r="P29" s="59"/>
    </row>
    <row r="30" spans="1:16" ht="31.5" customHeight="1">
      <c r="A30" s="59"/>
      <c r="B30" s="59"/>
      <c r="C30" s="186" t="s">
        <v>107</v>
      </c>
      <c r="D30" s="187"/>
      <c r="E30" s="192" t="s">
        <v>108</v>
      </c>
      <c r="F30" s="122"/>
      <c r="G30" s="61"/>
      <c r="H30" s="59"/>
      <c r="I30" s="59"/>
      <c r="J30" s="59"/>
      <c r="K30" s="59"/>
      <c r="L30" s="59"/>
      <c r="M30" s="59"/>
      <c r="N30" s="59"/>
      <c r="O30" s="59"/>
      <c r="P30" s="59"/>
    </row>
    <row r="31" spans="1:16" ht="15" customHeight="1">
      <c r="A31" s="59"/>
      <c r="B31" s="59"/>
      <c r="C31" s="222" t="s">
        <v>109</v>
      </c>
      <c r="D31" s="188"/>
      <c r="E31" s="193" t="s">
        <v>110</v>
      </c>
      <c r="F31" s="122"/>
      <c r="G31" s="61"/>
      <c r="H31" s="59"/>
      <c r="I31" s="59"/>
      <c r="J31" s="59"/>
      <c r="K31" s="59"/>
      <c r="L31" s="59"/>
      <c r="M31" s="59"/>
      <c r="N31" s="59"/>
      <c r="O31" s="59"/>
      <c r="P31" s="59"/>
    </row>
    <row r="32" spans="1:16" ht="15.75" customHeight="1">
      <c r="A32" s="59"/>
      <c r="B32" s="59"/>
      <c r="C32" s="223"/>
      <c r="D32" s="188"/>
      <c r="E32" s="193" t="s">
        <v>111</v>
      </c>
      <c r="F32" s="122"/>
      <c r="G32" s="61"/>
      <c r="H32" s="59"/>
      <c r="I32" s="59"/>
      <c r="J32" s="59"/>
      <c r="K32" s="59"/>
      <c r="L32" s="59"/>
      <c r="M32" s="59"/>
      <c r="N32" s="59"/>
      <c r="O32" s="59"/>
      <c r="P32" s="59"/>
    </row>
    <row r="33" spans="1:16" ht="15.75" customHeight="1">
      <c r="A33" s="59"/>
      <c r="B33" s="59"/>
      <c r="C33" s="224"/>
      <c r="D33" s="188"/>
      <c r="E33" s="193" t="s">
        <v>112</v>
      </c>
      <c r="F33" s="122"/>
      <c r="G33" s="61"/>
      <c r="H33" s="59"/>
      <c r="I33" s="59"/>
      <c r="J33" s="59"/>
      <c r="K33" s="59"/>
      <c r="L33" s="59"/>
      <c r="M33" s="59"/>
      <c r="N33" s="59"/>
      <c r="O33" s="59"/>
      <c r="P33" s="59"/>
    </row>
    <row r="34" spans="1:16" ht="16.5" thickBot="1">
      <c r="A34" s="59"/>
      <c r="B34" s="59"/>
      <c r="C34" s="81"/>
      <c r="D34" s="82"/>
      <c r="E34" s="82"/>
      <c r="F34" s="83"/>
      <c r="G34" s="61"/>
      <c r="H34" s="59"/>
      <c r="I34" s="59"/>
      <c r="J34" s="59"/>
      <c r="K34" s="59"/>
      <c r="L34" s="59"/>
      <c r="M34" s="59"/>
      <c r="N34" s="59"/>
      <c r="O34" s="59"/>
      <c r="P34" s="59"/>
    </row>
    <row r="35" spans="1:16" ht="19.5" customHeight="1" thickBot="1">
      <c r="A35" s="59"/>
      <c r="B35" s="59"/>
      <c r="C35" s="59"/>
      <c r="D35" s="59"/>
      <c r="E35" s="59"/>
      <c r="F35" s="59"/>
      <c r="G35" s="59"/>
      <c r="H35" s="60"/>
      <c r="I35" s="59"/>
      <c r="J35" s="59"/>
      <c r="K35" s="59"/>
      <c r="L35" s="59"/>
      <c r="M35" s="59"/>
      <c r="N35" s="59"/>
      <c r="O35" s="59"/>
      <c r="P35" s="59"/>
    </row>
    <row r="36" spans="1:16" ht="16.5" thickBot="1">
      <c r="A36" s="59"/>
      <c r="B36" s="239"/>
      <c r="C36" s="237" t="s">
        <v>68</v>
      </c>
      <c r="D36" s="237"/>
      <c r="E36" s="237"/>
      <c r="F36" s="71"/>
      <c r="G36" s="69"/>
      <c r="H36" s="73"/>
      <c r="I36" s="60"/>
      <c r="J36" s="60"/>
      <c r="K36" s="59"/>
      <c r="L36" s="59"/>
      <c r="M36" s="59"/>
      <c r="N36" s="59"/>
      <c r="O36" s="59"/>
      <c r="P36" s="59"/>
    </row>
    <row r="37" spans="1:16" ht="19.5" thickBot="1">
      <c r="A37" s="59"/>
      <c r="B37" s="76"/>
      <c r="C37" s="339" t="s">
        <v>69</v>
      </c>
      <c r="D37" s="337" t="s">
        <v>275</v>
      </c>
      <c r="E37" s="337"/>
      <c r="F37" s="337"/>
      <c r="G37" s="338"/>
      <c r="H37" s="74"/>
      <c r="I37" s="60"/>
      <c r="J37" s="60"/>
      <c r="K37" s="59"/>
      <c r="L37" s="59"/>
      <c r="M37" s="59"/>
      <c r="N37" s="59"/>
      <c r="O37" s="59"/>
      <c r="P37" s="59"/>
    </row>
    <row r="38" spans="1:15" ht="39" customHeight="1" thickBot="1">
      <c r="A38" s="59"/>
      <c r="B38" s="76"/>
      <c r="C38" s="340"/>
      <c r="D38" s="306" t="s">
        <v>282</v>
      </c>
      <c r="E38" s="306" t="s">
        <v>283</v>
      </c>
      <c r="F38" s="307" t="s">
        <v>284</v>
      </c>
      <c r="G38" s="308" t="s">
        <v>285</v>
      </c>
      <c r="H38" s="74"/>
      <c r="I38" s="61"/>
      <c r="J38" s="59"/>
      <c r="K38" s="59"/>
      <c r="L38" s="59"/>
      <c r="M38" s="59"/>
      <c r="N38" s="59"/>
      <c r="O38" s="59"/>
    </row>
    <row r="39" spans="1:15" ht="15.75">
      <c r="A39" s="59"/>
      <c r="B39" s="76"/>
      <c r="C39" s="309" t="str">
        <f>Calculation!C9</f>
        <v>Nitrogen Oxides (NOx)</v>
      </c>
      <c r="D39" s="352">
        <f>Calculation!E9</f>
        <v>0</v>
      </c>
      <c r="E39" s="352">
        <f>Calculation!F9</f>
        <v>0</v>
      </c>
      <c r="F39" s="352">
        <f>Calculation!G9</f>
        <v>0</v>
      </c>
      <c r="G39" s="353">
        <f>Calculation!H9</f>
        <v>0</v>
      </c>
      <c r="H39" s="74"/>
      <c r="I39" s="61"/>
      <c r="J39" s="59"/>
      <c r="K39" s="59"/>
      <c r="L39" s="59"/>
      <c r="M39" s="59"/>
      <c r="N39" s="59"/>
      <c r="O39" s="59"/>
    </row>
    <row r="40" spans="1:15" ht="15.75" customHeight="1">
      <c r="A40" s="59"/>
      <c r="B40" s="76"/>
      <c r="C40" s="304" t="str">
        <f>Calculation!C10</f>
        <v>Volatile Organic Compounds (VOCs)</v>
      </c>
      <c r="D40" s="354">
        <f>Calculation!E10</f>
        <v>0</v>
      </c>
      <c r="E40" s="354">
        <f>Calculation!F10</f>
        <v>0</v>
      </c>
      <c r="F40" s="354">
        <f>Calculation!G10</f>
        <v>0</v>
      </c>
      <c r="G40" s="355">
        <f>Calculation!H10</f>
        <v>0</v>
      </c>
      <c r="H40" s="74"/>
      <c r="I40" s="61"/>
      <c r="J40" s="59"/>
      <c r="K40" s="59"/>
      <c r="L40" s="59"/>
      <c r="M40" s="59"/>
      <c r="N40" s="59"/>
      <c r="O40" s="59"/>
    </row>
    <row r="41" spans="1:15" ht="16.5" thickBot="1">
      <c r="A41" s="59"/>
      <c r="B41" s="76"/>
      <c r="C41" s="305" t="str">
        <f>Calculation!C11</f>
        <v>Particulate Matter (PM2.5)</v>
      </c>
      <c r="D41" s="356">
        <f>Calculation!E11</f>
        <v>0</v>
      </c>
      <c r="E41" s="356">
        <f>Calculation!F11</f>
        <v>0</v>
      </c>
      <c r="F41" s="356">
        <f>Calculation!G11</f>
        <v>0</v>
      </c>
      <c r="G41" s="357">
        <f>Calculation!H11</f>
        <v>0</v>
      </c>
      <c r="H41" s="74"/>
      <c r="I41" s="61"/>
      <c r="J41" s="59"/>
      <c r="K41" s="59"/>
      <c r="L41" s="59"/>
      <c r="M41" s="59"/>
      <c r="N41" s="59"/>
      <c r="O41" s="59"/>
    </row>
    <row r="42" spans="1:15" ht="14.25">
      <c r="A42" s="59"/>
      <c r="B42" s="76"/>
      <c r="C42" s="240" t="s">
        <v>286</v>
      </c>
      <c r="D42" s="79"/>
      <c r="E42" s="79"/>
      <c r="F42" s="72"/>
      <c r="G42" s="72"/>
      <c r="H42" s="74"/>
      <c r="I42" s="61"/>
      <c r="J42" s="59"/>
      <c r="K42" s="59"/>
      <c r="L42" s="59"/>
      <c r="M42" s="59"/>
      <c r="N42" s="59"/>
      <c r="O42" s="59"/>
    </row>
    <row r="43" spans="1:15" ht="13.5" thickBot="1">
      <c r="A43" s="59"/>
      <c r="B43" s="77"/>
      <c r="C43" s="238"/>
      <c r="D43" s="238"/>
      <c r="E43" s="238"/>
      <c r="F43" s="78"/>
      <c r="G43" s="78"/>
      <c r="H43" s="75"/>
      <c r="I43" s="61"/>
      <c r="J43" s="59"/>
      <c r="K43" s="59"/>
      <c r="L43" s="59"/>
      <c r="M43" s="59"/>
      <c r="N43" s="59"/>
      <c r="O43" s="59"/>
    </row>
    <row r="44" spans="1:13" ht="12.75">
      <c r="A44" s="59"/>
      <c r="B44" s="59"/>
      <c r="C44" s="62"/>
      <c r="D44" s="61"/>
      <c r="E44" s="61"/>
      <c r="F44" s="60"/>
      <c r="G44" s="61"/>
      <c r="H44" s="59"/>
      <c r="I44" s="59"/>
      <c r="J44" s="59"/>
      <c r="K44" s="59"/>
      <c r="L44" s="59"/>
      <c r="M44" s="59"/>
    </row>
    <row r="45" spans="1:13" ht="12.75">
      <c r="A45" s="59"/>
      <c r="B45" s="59"/>
      <c r="C45" s="62"/>
      <c r="D45" s="61"/>
      <c r="E45" s="61"/>
      <c r="F45" s="60"/>
      <c r="G45" s="61"/>
      <c r="H45" s="59"/>
      <c r="I45" s="59"/>
      <c r="J45" s="59"/>
      <c r="K45" s="59"/>
      <c r="L45" s="59"/>
      <c r="M45" s="59"/>
    </row>
    <row r="46" spans="1:13" ht="12.75">
      <c r="A46" s="59"/>
      <c r="B46" s="59"/>
      <c r="C46" s="62"/>
      <c r="D46" s="61"/>
      <c r="E46" s="61"/>
      <c r="F46" s="61"/>
      <c r="G46" s="61"/>
      <c r="H46" s="59"/>
      <c r="I46" s="59"/>
      <c r="J46" s="59"/>
      <c r="K46" s="59"/>
      <c r="L46" s="59"/>
      <c r="M46" s="59"/>
    </row>
    <row r="47" spans="1:13" ht="12.75">
      <c r="A47" s="59"/>
      <c r="B47" s="59"/>
      <c r="C47" s="63"/>
      <c r="D47" s="61"/>
      <c r="E47" s="61"/>
      <c r="F47" s="61"/>
      <c r="G47" s="61"/>
      <c r="H47" s="59"/>
      <c r="I47" s="59"/>
      <c r="J47" s="59"/>
      <c r="K47" s="59"/>
      <c r="L47" s="59"/>
      <c r="M47" s="59"/>
    </row>
    <row r="48" spans="1:13" ht="12.75">
      <c r="A48" s="59"/>
      <c r="B48" s="59"/>
      <c r="C48" s="62"/>
      <c r="D48" s="61"/>
      <c r="E48" s="61"/>
      <c r="F48" s="60"/>
      <c r="G48" s="61"/>
      <c r="H48" s="59"/>
      <c r="I48" s="59"/>
      <c r="J48" s="59"/>
      <c r="K48" s="59"/>
      <c r="L48" s="59"/>
      <c r="M48" s="59"/>
    </row>
    <row r="49" spans="1:13" ht="12.75">
      <c r="A49" s="59"/>
      <c r="B49" s="59"/>
      <c r="C49" s="62"/>
      <c r="D49" s="61"/>
      <c r="E49" s="61"/>
      <c r="F49" s="60"/>
      <c r="G49" s="61"/>
      <c r="H49" s="59"/>
      <c r="I49" s="59"/>
      <c r="J49" s="59"/>
      <c r="K49" s="59"/>
      <c r="L49" s="59"/>
      <c r="M49" s="59"/>
    </row>
    <row r="50" spans="1:13" ht="12.75">
      <c r="A50" s="59"/>
      <c r="B50" s="59"/>
      <c r="C50" s="62"/>
      <c r="D50" s="61"/>
      <c r="E50" s="61"/>
      <c r="F50" s="60"/>
      <c r="G50" s="61"/>
      <c r="H50" s="59"/>
      <c r="I50" s="59"/>
      <c r="J50" s="59"/>
      <c r="K50" s="59"/>
      <c r="L50" s="59"/>
      <c r="M50" s="59"/>
    </row>
    <row r="51" spans="1:13" ht="12.75">
      <c r="A51" s="59"/>
      <c r="B51" s="59"/>
      <c r="C51" s="62"/>
      <c r="D51" s="61"/>
      <c r="E51" s="61"/>
      <c r="F51" s="60"/>
      <c r="G51" s="61"/>
      <c r="H51" s="59"/>
      <c r="I51" s="59"/>
      <c r="J51" s="59"/>
      <c r="K51" s="59"/>
      <c r="L51" s="59"/>
      <c r="M51" s="59"/>
    </row>
    <row r="52" spans="1:13" ht="12.75">
      <c r="A52" s="59"/>
      <c r="B52" s="59"/>
      <c r="C52" s="62"/>
      <c r="D52" s="61"/>
      <c r="E52" s="61"/>
      <c r="F52" s="60"/>
      <c r="G52" s="61"/>
      <c r="H52" s="59"/>
      <c r="I52" s="59"/>
      <c r="J52" s="59"/>
      <c r="K52" s="59"/>
      <c r="L52" s="59"/>
      <c r="M52" s="59"/>
    </row>
    <row r="53" spans="1:13" ht="12.75">
      <c r="A53" s="59"/>
      <c r="B53" s="59"/>
      <c r="C53" s="62"/>
      <c r="D53" s="61"/>
      <c r="E53" s="61"/>
      <c r="F53" s="60"/>
      <c r="G53" s="61"/>
      <c r="H53" s="59"/>
      <c r="I53" s="59"/>
      <c r="J53" s="59"/>
      <c r="K53" s="59"/>
      <c r="L53" s="59"/>
      <c r="M53" s="59"/>
    </row>
    <row r="54" spans="1:13" ht="12.75">
      <c r="A54" s="59"/>
      <c r="B54" s="59"/>
      <c r="C54" s="62"/>
      <c r="D54" s="61"/>
      <c r="E54" s="61"/>
      <c r="F54" s="60"/>
      <c r="G54" s="61"/>
      <c r="H54" s="59"/>
      <c r="I54" s="59"/>
      <c r="J54" s="59"/>
      <c r="K54" s="59"/>
      <c r="L54" s="59"/>
      <c r="M54" s="59"/>
    </row>
    <row r="55" spans="3:7" s="59" customFormat="1" ht="12.75">
      <c r="C55" s="62"/>
      <c r="D55" s="61"/>
      <c r="E55" s="61"/>
      <c r="F55" s="61"/>
      <c r="G55" s="61"/>
    </row>
    <row r="56" spans="3:7" s="59" customFormat="1" ht="12.75">
      <c r="C56" s="63"/>
      <c r="D56" s="61"/>
      <c r="E56" s="61"/>
      <c r="F56" s="61"/>
      <c r="G56" s="61"/>
    </row>
    <row r="57" spans="3:7" s="59" customFormat="1" ht="12.75">
      <c r="C57" s="62"/>
      <c r="D57" s="61"/>
      <c r="E57" s="61"/>
      <c r="F57" s="60"/>
      <c r="G57" s="61"/>
    </row>
    <row r="58" spans="3:7" s="59" customFormat="1" ht="12.75">
      <c r="C58" s="62"/>
      <c r="D58" s="61"/>
      <c r="E58" s="61"/>
      <c r="F58" s="60"/>
      <c r="G58" s="61"/>
    </row>
    <row r="59" spans="3:7" s="59" customFormat="1" ht="12.75">
      <c r="C59" s="62"/>
      <c r="D59" s="61"/>
      <c r="E59" s="61"/>
      <c r="F59" s="60"/>
      <c r="G59" s="61"/>
    </row>
    <row r="60" spans="3:7" s="59" customFormat="1" ht="12.75">
      <c r="C60" s="62"/>
      <c r="D60" s="61"/>
      <c r="E60" s="61"/>
      <c r="F60" s="60"/>
      <c r="G60" s="61"/>
    </row>
    <row r="61" spans="3:7" s="59" customFormat="1" ht="12.75">
      <c r="C61" s="62"/>
      <c r="D61" s="61"/>
      <c r="E61" s="61"/>
      <c r="F61" s="60"/>
      <c r="G61" s="61"/>
    </row>
    <row r="62" spans="3:7" s="59" customFormat="1" ht="12.75">
      <c r="C62" s="62"/>
      <c r="D62" s="61"/>
      <c r="E62" s="61"/>
      <c r="F62" s="60"/>
      <c r="G62" s="61"/>
    </row>
    <row r="63" spans="3:7" s="59" customFormat="1" ht="12.75">
      <c r="C63" s="62"/>
      <c r="D63" s="61"/>
      <c r="E63" s="61"/>
      <c r="F63" s="60"/>
      <c r="G63" s="61"/>
    </row>
    <row r="64" spans="3:7" s="59" customFormat="1" ht="12.75">
      <c r="C64" s="62"/>
      <c r="D64" s="61"/>
      <c r="E64" s="61"/>
      <c r="F64" s="60"/>
      <c r="G64" s="61"/>
    </row>
    <row r="65" spans="3:7" s="59" customFormat="1" ht="12.75">
      <c r="C65" s="62"/>
      <c r="D65" s="61"/>
      <c r="E65" s="61"/>
      <c r="F65" s="61"/>
      <c r="G65" s="61"/>
    </row>
    <row r="66" spans="3:7" s="59" customFormat="1" ht="12.75">
      <c r="C66" s="62"/>
      <c r="D66" s="61"/>
      <c r="E66" s="61"/>
      <c r="F66" s="60"/>
      <c r="G66" s="61"/>
    </row>
    <row r="67" spans="3:7" s="59" customFormat="1" ht="12.75">
      <c r="C67" s="62"/>
      <c r="D67" s="61"/>
      <c r="E67" s="61"/>
      <c r="F67" s="60"/>
      <c r="G67" s="61"/>
    </row>
    <row r="68" spans="3:7" s="59" customFormat="1" ht="12.75">
      <c r="C68" s="62"/>
      <c r="D68" s="61"/>
      <c r="E68" s="61"/>
      <c r="F68" s="60"/>
      <c r="G68" s="61"/>
    </row>
    <row r="69" spans="3:7" s="59" customFormat="1" ht="12.75">
      <c r="C69" s="62"/>
      <c r="D69" s="61"/>
      <c r="E69" s="61"/>
      <c r="F69" s="60"/>
      <c r="G69" s="61"/>
    </row>
    <row r="70" spans="3:7" s="59" customFormat="1" ht="12.75">
      <c r="C70" s="62"/>
      <c r="D70" s="61"/>
      <c r="E70" s="61"/>
      <c r="F70" s="60"/>
      <c r="G70" s="61"/>
    </row>
    <row r="71" spans="3:7" s="59" customFormat="1" ht="12.75">
      <c r="C71" s="62"/>
      <c r="D71" s="61"/>
      <c r="E71" s="61"/>
      <c r="F71" s="60"/>
      <c r="G71" s="61"/>
    </row>
    <row r="72" spans="3:7" s="59" customFormat="1" ht="12.75">
      <c r="C72" s="310"/>
      <c r="D72" s="61"/>
      <c r="E72" s="61"/>
      <c r="F72" s="60"/>
      <c r="G72" s="61"/>
    </row>
    <row r="73" spans="3:7" s="59" customFormat="1" ht="12.75">
      <c r="C73" s="62"/>
      <c r="D73" s="61"/>
      <c r="E73" s="61"/>
      <c r="F73" s="60"/>
      <c r="G73" s="61"/>
    </row>
    <row r="74" spans="3:7" s="59" customFormat="1" ht="12.75">
      <c r="C74" s="62"/>
      <c r="D74" s="61"/>
      <c r="E74" s="61"/>
      <c r="F74" s="60"/>
      <c r="G74" s="61"/>
    </row>
    <row r="75" spans="3:7" s="59" customFormat="1" ht="12.75">
      <c r="C75" s="62"/>
      <c r="D75" s="61"/>
      <c r="E75" s="61"/>
      <c r="F75" s="60"/>
      <c r="G75" s="61"/>
    </row>
    <row r="76" spans="3:7" s="59" customFormat="1" ht="12.75">
      <c r="C76" s="62"/>
      <c r="D76" s="61"/>
      <c r="E76" s="61"/>
      <c r="F76" s="60"/>
      <c r="G76" s="61"/>
    </row>
    <row r="77" spans="3:7" s="59" customFormat="1" ht="12.75">
      <c r="C77" s="61"/>
      <c r="D77" s="61"/>
      <c r="E77" s="61"/>
      <c r="F77" s="61"/>
      <c r="G77" s="61"/>
    </row>
  </sheetData>
  <sheetProtection sheet="1" objects="1" scenarios="1"/>
  <mergeCells count="11">
    <mergeCell ref="D37:G37"/>
    <mergeCell ref="C37:C38"/>
    <mergeCell ref="J10:N10"/>
    <mergeCell ref="C25:F25"/>
    <mergeCell ref="C26:E26"/>
    <mergeCell ref="C28:E28"/>
    <mergeCell ref="C29:E29"/>
    <mergeCell ref="C3:H3"/>
    <mergeCell ref="C4:H4"/>
    <mergeCell ref="C5:H5"/>
    <mergeCell ref="C6:H6"/>
  </mergeCells>
  <dataValidations count="3">
    <dataValidation type="whole" allowBlank="1" showErrorMessage="1" error="The number entered must be between 0 and 52 weeks per year" sqref="D33">
      <formula1>0</formula1>
      <formula2>52</formula2>
    </dataValidation>
    <dataValidation type="whole" allowBlank="1" showErrorMessage="1" error="The number entered must be between 0 and 7 days per week" sqref="D32">
      <formula1>0</formula1>
      <formula2>7</formula2>
    </dataValidation>
    <dataValidation type="decimal" allowBlank="1" showErrorMessage="1" error="The number entered must be between 0 and 24 hours per day" sqref="D31">
      <formula1>0</formula1>
      <formula2>24</formula2>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AN224"/>
  <sheetViews>
    <sheetView zoomScalePageLayoutView="0" workbookViewId="0" topLeftCell="A1">
      <selection activeCell="C5" sqref="C5:G5"/>
    </sheetView>
  </sheetViews>
  <sheetFormatPr defaultColWidth="9.140625" defaultRowHeight="12.75"/>
  <cols>
    <col min="1" max="1" width="9.140625" style="59" customWidth="1"/>
    <col min="2" max="2" width="16.421875" style="59" customWidth="1"/>
    <col min="3" max="3" width="63.140625" style="1" customWidth="1"/>
    <col min="4" max="4" width="12.7109375" style="6" customWidth="1"/>
    <col min="5" max="5" width="15.00390625" style="6" customWidth="1"/>
    <col min="6" max="6" width="15.57421875" style="51" customWidth="1"/>
    <col min="7" max="7" width="12.140625" style="6" customWidth="1"/>
    <col min="8" max="8" width="11.421875" style="6" customWidth="1"/>
    <col min="9" max="9" width="10.00390625" style="6" customWidth="1"/>
    <col min="10" max="13" width="9.140625" style="1" customWidth="1"/>
    <col min="14" max="40" width="9.140625" style="59" customWidth="1"/>
    <col min="41" max="16384" width="9.140625" style="1" customWidth="1"/>
  </cols>
  <sheetData>
    <row r="1" spans="3:13" ht="40.5" customHeight="1">
      <c r="C1" s="59"/>
      <c r="D1" s="86"/>
      <c r="E1" s="86"/>
      <c r="F1" s="87"/>
      <c r="G1" s="86"/>
      <c r="H1" s="86"/>
      <c r="I1" s="86"/>
      <c r="J1" s="59"/>
      <c r="K1" s="59"/>
      <c r="L1" s="59"/>
      <c r="M1" s="59"/>
    </row>
    <row r="2" spans="3:13" ht="15.75">
      <c r="C2" s="88"/>
      <c r="D2" s="89"/>
      <c r="E2" s="86"/>
      <c r="F2" s="87"/>
      <c r="G2" s="86"/>
      <c r="H2" s="86"/>
      <c r="I2" s="86"/>
      <c r="J2" s="59"/>
      <c r="K2" s="59"/>
      <c r="L2" s="59"/>
      <c r="M2" s="59"/>
    </row>
    <row r="3" spans="3:13" ht="15.75">
      <c r="C3" s="90" t="s">
        <v>82</v>
      </c>
      <c r="D3" s="89"/>
      <c r="E3" s="86"/>
      <c r="F3" s="87"/>
      <c r="G3" s="86"/>
      <c r="H3" s="86"/>
      <c r="I3" s="86"/>
      <c r="J3" s="61"/>
      <c r="K3" s="61"/>
      <c r="L3" s="61"/>
      <c r="M3" s="59"/>
    </row>
    <row r="4" spans="3:13" ht="12.75">
      <c r="C4" s="91" t="str">
        <f>Instructions!C4</f>
        <v>Version 3.0 Last Update: November 17, 2011 YS, JA, &amp; ZI</v>
      </c>
      <c r="D4" s="89"/>
      <c r="E4" s="86"/>
      <c r="F4" s="87"/>
      <c r="G4" s="86"/>
      <c r="H4" s="86"/>
      <c r="I4" s="86"/>
      <c r="J4" s="61"/>
      <c r="K4" s="61"/>
      <c r="L4" s="61"/>
      <c r="M4" s="59"/>
    </row>
    <row r="5" spans="3:40" ht="34.5" customHeight="1">
      <c r="C5" s="341" t="s">
        <v>83</v>
      </c>
      <c r="D5" s="342"/>
      <c r="E5" s="342"/>
      <c r="F5" s="342"/>
      <c r="G5" s="343"/>
      <c r="H5" s="104"/>
      <c r="I5" s="61"/>
      <c r="J5" s="61"/>
      <c r="K5" s="59"/>
      <c r="L5" s="59"/>
      <c r="M5" s="59"/>
      <c r="AM5" s="1"/>
      <c r="AN5" s="1"/>
    </row>
    <row r="6" spans="3:40" ht="36.75" customHeight="1">
      <c r="C6" s="341" t="s">
        <v>84</v>
      </c>
      <c r="D6" s="342"/>
      <c r="E6" s="342"/>
      <c r="F6" s="342"/>
      <c r="G6" s="343"/>
      <c r="H6" s="104"/>
      <c r="I6" s="104"/>
      <c r="J6" s="61"/>
      <c r="K6" s="59"/>
      <c r="L6" s="59"/>
      <c r="M6" s="59"/>
      <c r="AM6" s="1"/>
      <c r="AN6" s="1"/>
    </row>
    <row r="7" spans="3:12" s="59" customFormat="1" ht="13.5" thickBot="1">
      <c r="C7" s="311"/>
      <c r="D7" s="89"/>
      <c r="E7" s="86"/>
      <c r="F7" s="87"/>
      <c r="G7" s="86"/>
      <c r="H7" s="86"/>
      <c r="I7" s="86"/>
      <c r="J7" s="61"/>
      <c r="K7" s="61"/>
      <c r="L7" s="61"/>
    </row>
    <row r="8" spans="3:15" ht="40.5" customHeight="1" thickBot="1">
      <c r="C8" s="254" t="s">
        <v>69</v>
      </c>
      <c r="D8" s="255" t="s">
        <v>91</v>
      </c>
      <c r="E8" s="256" t="s">
        <v>271</v>
      </c>
      <c r="F8" s="256" t="s">
        <v>272</v>
      </c>
      <c r="G8" s="256" t="s">
        <v>273</v>
      </c>
      <c r="H8" s="257" t="s">
        <v>274</v>
      </c>
      <c r="I8" s="87"/>
      <c r="J8" s="86"/>
      <c r="K8" s="86"/>
      <c r="L8" s="86"/>
      <c r="M8" s="61"/>
      <c r="N8" s="61"/>
      <c r="O8" s="61"/>
    </row>
    <row r="9" spans="3:15" ht="15.75" customHeight="1">
      <c r="C9" s="252" t="s">
        <v>276</v>
      </c>
      <c r="D9" s="253" t="s">
        <v>130</v>
      </c>
      <c r="E9" s="299">
        <f>H9</f>
        <v>0</v>
      </c>
      <c r="F9" s="253">
        <v>0</v>
      </c>
      <c r="G9" s="253">
        <v>0</v>
      </c>
      <c r="H9" s="291">
        <f>K72</f>
        <v>0</v>
      </c>
      <c r="I9" s="87"/>
      <c r="J9" s="86"/>
      <c r="K9" s="86"/>
      <c r="L9" s="86"/>
      <c r="M9" s="61"/>
      <c r="N9" s="61"/>
      <c r="O9" s="61"/>
    </row>
    <row r="10" spans="3:13" ht="12.75">
      <c r="C10" s="241" t="s">
        <v>1</v>
      </c>
      <c r="D10" s="95" t="s">
        <v>72</v>
      </c>
      <c r="E10" s="300">
        <f>H10</f>
        <v>0</v>
      </c>
      <c r="F10" s="95">
        <v>0</v>
      </c>
      <c r="G10" s="95">
        <v>0</v>
      </c>
      <c r="H10" s="292">
        <f>SUM(I26:I43,K80)</f>
        <v>0</v>
      </c>
      <c r="I10" s="87"/>
      <c r="J10" s="86"/>
      <c r="K10" s="86"/>
      <c r="L10" s="86"/>
      <c r="M10" s="59"/>
    </row>
    <row r="11" spans="3:13" ht="16.5" thickBot="1">
      <c r="C11" s="242" t="s">
        <v>73</v>
      </c>
      <c r="D11" s="243" t="s">
        <v>72</v>
      </c>
      <c r="E11" s="301">
        <f>H11</f>
        <v>0</v>
      </c>
      <c r="F11" s="243">
        <v>0</v>
      </c>
      <c r="G11" s="243">
        <v>0</v>
      </c>
      <c r="H11" s="293">
        <f>I56+K75</f>
        <v>0</v>
      </c>
      <c r="I11" s="87"/>
      <c r="J11" s="86"/>
      <c r="K11" s="86"/>
      <c r="L11" s="86"/>
      <c r="M11" s="59"/>
    </row>
    <row r="12" spans="3:13" ht="13.5" thickBot="1">
      <c r="C12" s="250"/>
      <c r="D12" s="85"/>
      <c r="E12" s="85"/>
      <c r="F12" s="251"/>
      <c r="G12" s="244"/>
      <c r="H12" s="294"/>
      <c r="I12" s="86"/>
      <c r="J12" s="86"/>
      <c r="K12" s="59"/>
      <c r="L12" s="59"/>
      <c r="M12" s="59"/>
    </row>
    <row r="13" spans="3:13" ht="13.5" thickBot="1">
      <c r="C13" s="248" t="s">
        <v>98</v>
      </c>
      <c r="D13" s="249"/>
      <c r="E13" s="249"/>
      <c r="F13" s="249"/>
      <c r="G13" s="249"/>
      <c r="H13" s="295"/>
      <c r="I13" s="87"/>
      <c r="J13" s="86"/>
      <c r="K13" s="86"/>
      <c r="L13" s="86"/>
      <c r="M13" s="59"/>
    </row>
    <row r="14" spans="3:13" ht="12.75">
      <c r="C14" s="245" t="s">
        <v>0</v>
      </c>
      <c r="D14" s="96" t="str">
        <f>D22</f>
        <v>630-08-0</v>
      </c>
      <c r="E14" s="302">
        <f>H14</f>
        <v>0</v>
      </c>
      <c r="F14" s="96">
        <v>0</v>
      </c>
      <c r="G14" s="96">
        <v>0</v>
      </c>
      <c r="H14" s="296">
        <f>I23</f>
        <v>0</v>
      </c>
      <c r="I14" s="87"/>
      <c r="J14" s="86"/>
      <c r="K14" s="86"/>
      <c r="L14" s="86"/>
      <c r="M14" s="59"/>
    </row>
    <row r="15" spans="3:13" ht="12.75">
      <c r="C15" s="241" t="s">
        <v>2</v>
      </c>
      <c r="D15" s="95" t="s">
        <v>72</v>
      </c>
      <c r="E15" s="300">
        <f>H15</f>
        <v>0</v>
      </c>
      <c r="F15" s="95">
        <v>0</v>
      </c>
      <c r="G15" s="95">
        <v>0</v>
      </c>
      <c r="H15" s="297">
        <f>SUM(I46:I49)</f>
        <v>0</v>
      </c>
      <c r="I15" s="87"/>
      <c r="J15" s="86"/>
      <c r="K15" s="86"/>
      <c r="L15" s="86"/>
      <c r="M15" s="59"/>
    </row>
    <row r="16" spans="3:13" ht="12.75">
      <c r="C16" s="241" t="s">
        <v>3</v>
      </c>
      <c r="D16" s="95" t="s">
        <v>72</v>
      </c>
      <c r="E16" s="300">
        <f>H16</f>
        <v>0</v>
      </c>
      <c r="F16" s="95">
        <v>0</v>
      </c>
      <c r="G16" s="95">
        <v>0</v>
      </c>
      <c r="H16" s="297">
        <f>SUM(I52:I53)</f>
        <v>0</v>
      </c>
      <c r="I16" s="87"/>
      <c r="J16" s="86"/>
      <c r="K16" s="86"/>
      <c r="L16" s="86"/>
      <c r="M16" s="59"/>
    </row>
    <row r="17" spans="3:13" ht="13.5" thickBot="1">
      <c r="C17" s="246" t="s">
        <v>44</v>
      </c>
      <c r="D17" s="247">
        <f>D57</f>
        <v>7783064</v>
      </c>
      <c r="E17" s="290">
        <f>H17</f>
        <v>0</v>
      </c>
      <c r="F17" s="290">
        <v>0</v>
      </c>
      <c r="G17" s="290">
        <v>0</v>
      </c>
      <c r="H17" s="298">
        <f>I58</f>
        <v>0</v>
      </c>
      <c r="I17" s="87"/>
      <c r="J17" s="86"/>
      <c r="K17" s="86"/>
      <c r="L17" s="86"/>
      <c r="M17" s="59"/>
    </row>
    <row r="18" spans="3:13" ht="12.75">
      <c r="C18" s="61"/>
      <c r="D18" s="97"/>
      <c r="E18" s="85"/>
      <c r="F18" s="87"/>
      <c r="G18" s="86"/>
      <c r="H18" s="86"/>
      <c r="I18" s="86"/>
      <c r="J18" s="59"/>
      <c r="K18" s="59"/>
      <c r="L18" s="59"/>
      <c r="M18" s="59"/>
    </row>
    <row r="19" spans="3:13" ht="13.5" thickBot="1">
      <c r="C19" s="98"/>
      <c r="D19" s="99"/>
      <c r="E19" s="99"/>
      <c r="F19" s="100"/>
      <c r="G19" s="99"/>
      <c r="H19" s="99"/>
      <c r="I19" s="99"/>
      <c r="J19" s="59"/>
      <c r="K19" s="59"/>
      <c r="L19" s="59"/>
      <c r="M19" s="59"/>
    </row>
    <row r="20" spans="3:13" ht="16.5" thickBot="1">
      <c r="C20" s="279" t="s">
        <v>48</v>
      </c>
      <c r="D20" s="249"/>
      <c r="E20" s="249"/>
      <c r="F20" s="280"/>
      <c r="G20" s="249"/>
      <c r="H20" s="249"/>
      <c r="I20" s="281"/>
      <c r="J20" s="59"/>
      <c r="K20" s="59"/>
      <c r="L20" s="59"/>
      <c r="M20" s="59"/>
    </row>
    <row r="21" spans="1:40" s="25" customFormat="1" ht="38.25">
      <c r="A21" s="92"/>
      <c r="B21" s="92"/>
      <c r="C21" s="276" t="s">
        <v>4</v>
      </c>
      <c r="D21" s="277" t="s">
        <v>5</v>
      </c>
      <c r="E21" s="277" t="s">
        <v>6</v>
      </c>
      <c r="F21" s="277" t="s">
        <v>7</v>
      </c>
      <c r="G21" s="277" t="s">
        <v>17</v>
      </c>
      <c r="H21" s="277" t="s">
        <v>49</v>
      </c>
      <c r="I21" s="278" t="s">
        <v>71</v>
      </c>
      <c r="J21" s="103"/>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3:13" ht="12.75">
      <c r="C22" s="8" t="s">
        <v>0</v>
      </c>
      <c r="D22" s="7" t="s">
        <v>8</v>
      </c>
      <c r="E22" s="7"/>
      <c r="F22" s="52"/>
      <c r="G22" s="7"/>
      <c r="H22" s="7"/>
      <c r="I22" s="9"/>
      <c r="J22" s="59"/>
      <c r="K22" s="59"/>
      <c r="L22" s="59"/>
      <c r="M22" s="59"/>
    </row>
    <row r="23" spans="3:13" ht="26.25" thickBot="1">
      <c r="C23" s="22" t="s">
        <v>38</v>
      </c>
      <c r="D23" s="12"/>
      <c r="E23" s="3">
        <v>0.11</v>
      </c>
      <c r="F23" s="53" t="s">
        <v>63</v>
      </c>
      <c r="G23" s="10" t="s">
        <v>16</v>
      </c>
      <c r="H23" s="12">
        <f>'Input-Output'!D11</f>
        <v>0</v>
      </c>
      <c r="I23" s="105">
        <f>H23*E23</f>
        <v>0</v>
      </c>
      <c r="J23" s="59"/>
      <c r="K23" s="59"/>
      <c r="L23" s="59"/>
      <c r="M23" s="59"/>
    </row>
    <row r="24" spans="3:13" ht="0.75" customHeight="1">
      <c r="C24" s="23"/>
      <c r="D24" s="13"/>
      <c r="E24" s="13"/>
      <c r="F24" s="54"/>
      <c r="G24" s="13"/>
      <c r="H24" s="13"/>
      <c r="I24" s="106"/>
      <c r="J24" s="59"/>
      <c r="K24" s="59"/>
      <c r="L24" s="59"/>
      <c r="M24" s="59"/>
    </row>
    <row r="25" spans="3:13" ht="12.75">
      <c r="C25" s="24" t="s">
        <v>1</v>
      </c>
      <c r="D25" s="14" t="s">
        <v>9</v>
      </c>
      <c r="E25" s="14"/>
      <c r="F25" s="55"/>
      <c r="G25" s="14"/>
      <c r="H25" s="14"/>
      <c r="I25" s="107"/>
      <c r="J25" s="59"/>
      <c r="K25" s="59"/>
      <c r="L25" s="59"/>
      <c r="M25" s="59"/>
    </row>
    <row r="26" spans="3:13" ht="27">
      <c r="C26" s="65" t="s">
        <v>22</v>
      </c>
      <c r="D26" s="15"/>
      <c r="E26" s="4">
        <v>2.474</v>
      </c>
      <c r="F26" s="56" t="s">
        <v>96</v>
      </c>
      <c r="G26" s="11" t="s">
        <v>15</v>
      </c>
      <c r="H26" s="198">
        <f>'Input-Output'!$D$12</f>
        <v>0</v>
      </c>
      <c r="I26" s="108">
        <f aca="true" t="shared" si="0" ref="I26:I43">H26*E26</f>
        <v>0</v>
      </c>
      <c r="J26" s="59"/>
      <c r="K26" s="59"/>
      <c r="L26" s="59"/>
      <c r="M26" s="59"/>
    </row>
    <row r="27" spans="3:13" ht="27">
      <c r="C27" s="65" t="s">
        <v>23</v>
      </c>
      <c r="D27" s="15"/>
      <c r="E27" s="4">
        <v>2.203</v>
      </c>
      <c r="F27" s="56" t="s">
        <v>96</v>
      </c>
      <c r="G27" s="11" t="s">
        <v>16</v>
      </c>
      <c r="H27" s="198">
        <f>'Input-Output'!$D$12</f>
        <v>0</v>
      </c>
      <c r="I27" s="108">
        <f t="shared" si="0"/>
        <v>0</v>
      </c>
      <c r="J27" s="59"/>
      <c r="K27" s="59"/>
      <c r="L27" s="59"/>
      <c r="M27" s="59"/>
    </row>
    <row r="28" spans="3:13" ht="27">
      <c r="C28" s="65" t="s">
        <v>24</v>
      </c>
      <c r="D28" s="15"/>
      <c r="E28" s="4">
        <v>0.209</v>
      </c>
      <c r="F28" s="56" t="s">
        <v>96</v>
      </c>
      <c r="G28" s="11" t="s">
        <v>15</v>
      </c>
      <c r="H28" s="198">
        <f>'Input-Output'!$D$12</f>
        <v>0</v>
      </c>
      <c r="I28" s="108">
        <f t="shared" si="0"/>
        <v>0</v>
      </c>
      <c r="J28" s="59"/>
      <c r="K28" s="59"/>
      <c r="L28" s="59"/>
      <c r="M28" s="59"/>
    </row>
    <row r="29" spans="3:13" ht="27">
      <c r="C29" s="65" t="s">
        <v>25</v>
      </c>
      <c r="D29" s="15"/>
      <c r="E29" s="4">
        <v>0.029</v>
      </c>
      <c r="F29" s="56" t="s">
        <v>96</v>
      </c>
      <c r="G29" s="11" t="s">
        <v>15</v>
      </c>
      <c r="H29" s="198">
        <f>'Input-Output'!$D$12</f>
        <v>0</v>
      </c>
      <c r="I29" s="108">
        <f t="shared" si="0"/>
        <v>0</v>
      </c>
      <c r="J29" s="59"/>
      <c r="K29" s="59"/>
      <c r="L29" s="59"/>
      <c r="M29" s="59"/>
    </row>
    <row r="30" spans="3:13" ht="27">
      <c r="C30" s="65" t="s">
        <v>26</v>
      </c>
      <c r="D30" s="15"/>
      <c r="E30" s="4">
        <v>0.0213</v>
      </c>
      <c r="F30" s="56" t="s">
        <v>96</v>
      </c>
      <c r="G30" s="11" t="s">
        <v>15</v>
      </c>
      <c r="H30" s="198">
        <f>'Input-Output'!$D$12</f>
        <v>0</v>
      </c>
      <c r="I30" s="108">
        <f t="shared" si="0"/>
        <v>0</v>
      </c>
      <c r="J30" s="59"/>
      <c r="K30" s="59"/>
      <c r="L30" s="59"/>
      <c r="M30" s="59"/>
    </row>
    <row r="31" spans="3:13" ht="27">
      <c r="C31" s="65" t="s">
        <v>27</v>
      </c>
      <c r="D31" s="15"/>
      <c r="E31" s="4">
        <v>0.29</v>
      </c>
      <c r="F31" s="56" t="s">
        <v>96</v>
      </c>
      <c r="G31" s="11" t="s">
        <v>15</v>
      </c>
      <c r="H31" s="198">
        <f>'Input-Output'!$D$12</f>
        <v>0</v>
      </c>
      <c r="I31" s="108">
        <f t="shared" si="0"/>
        <v>0</v>
      </c>
      <c r="J31" s="59"/>
      <c r="K31" s="59"/>
      <c r="L31" s="59"/>
      <c r="M31" s="59"/>
    </row>
    <row r="32" spans="3:13" ht="27">
      <c r="C32" s="65" t="s">
        <v>41</v>
      </c>
      <c r="D32" s="15"/>
      <c r="E32" s="4">
        <v>0.085</v>
      </c>
      <c r="F32" s="56" t="s">
        <v>96</v>
      </c>
      <c r="G32" s="11" t="s">
        <v>15</v>
      </c>
      <c r="H32" s="198">
        <f>'Input-Output'!$D$12</f>
        <v>0</v>
      </c>
      <c r="I32" s="108">
        <f t="shared" si="0"/>
        <v>0</v>
      </c>
      <c r="J32" s="59"/>
      <c r="K32" s="59"/>
      <c r="L32" s="59"/>
      <c r="M32" s="59"/>
    </row>
    <row r="33" spans="3:13" ht="27">
      <c r="C33" s="65" t="s">
        <v>28</v>
      </c>
      <c r="D33" s="15"/>
      <c r="E33" s="4">
        <v>0.966</v>
      </c>
      <c r="F33" s="56" t="s">
        <v>96</v>
      </c>
      <c r="G33" s="11" t="s">
        <v>15</v>
      </c>
      <c r="H33" s="198">
        <f>'Input-Output'!$D$12</f>
        <v>0</v>
      </c>
      <c r="I33" s="108">
        <f t="shared" si="0"/>
        <v>0</v>
      </c>
      <c r="J33" s="59"/>
      <c r="K33" s="59"/>
      <c r="L33" s="59"/>
      <c r="M33" s="59"/>
    </row>
    <row r="34" spans="3:13" ht="25.5">
      <c r="C34" s="65" t="s">
        <v>40</v>
      </c>
      <c r="D34" s="15"/>
      <c r="E34" s="4">
        <v>3.65</v>
      </c>
      <c r="F34" s="56" t="s">
        <v>63</v>
      </c>
      <c r="G34" s="11" t="s">
        <v>16</v>
      </c>
      <c r="H34" s="198">
        <f>'Input-Output'!D11</f>
        <v>0</v>
      </c>
      <c r="I34" s="108">
        <f t="shared" si="0"/>
        <v>0</v>
      </c>
      <c r="J34" s="59"/>
      <c r="K34" s="59"/>
      <c r="L34" s="59"/>
      <c r="M34" s="59"/>
    </row>
    <row r="35" spans="3:13" ht="27">
      <c r="C35" s="65" t="s">
        <v>29</v>
      </c>
      <c r="D35" s="15"/>
      <c r="E35" s="4">
        <v>7.73</v>
      </c>
      <c r="F35" s="56" t="s">
        <v>96</v>
      </c>
      <c r="G35" s="11" t="s">
        <v>15</v>
      </c>
      <c r="H35" s="198">
        <f>'Input-Output'!$D$12</f>
        <v>0</v>
      </c>
      <c r="I35" s="108">
        <f t="shared" si="0"/>
        <v>0</v>
      </c>
      <c r="J35" s="59"/>
      <c r="K35" s="59"/>
      <c r="L35" s="59"/>
      <c r="M35" s="59"/>
    </row>
    <row r="36" spans="3:13" ht="27">
      <c r="C36" s="65" t="s">
        <v>30</v>
      </c>
      <c r="D36" s="15"/>
      <c r="E36" s="4">
        <v>0.135</v>
      </c>
      <c r="F36" s="56" t="s">
        <v>96</v>
      </c>
      <c r="G36" s="11" t="s">
        <v>15</v>
      </c>
      <c r="H36" s="198">
        <f>'Input-Output'!$D$12</f>
        <v>0</v>
      </c>
      <c r="I36" s="108">
        <f t="shared" si="0"/>
        <v>0</v>
      </c>
      <c r="J36" s="59"/>
      <c r="K36" s="59"/>
      <c r="L36" s="59"/>
      <c r="M36" s="59"/>
    </row>
    <row r="37" spans="3:13" ht="27">
      <c r="C37" s="65" t="s">
        <v>261</v>
      </c>
      <c r="D37" s="15"/>
      <c r="E37" s="4">
        <v>54.115</v>
      </c>
      <c r="F37" s="56" t="s">
        <v>96</v>
      </c>
      <c r="G37" s="11" t="s">
        <v>15</v>
      </c>
      <c r="H37" s="199">
        <f>'Input-Output'!$D$13</f>
        <v>0</v>
      </c>
      <c r="I37" s="108">
        <f>IF(E139=1,H37*E37,0)</f>
        <v>0</v>
      </c>
      <c r="J37" s="59"/>
      <c r="K37" s="59"/>
      <c r="L37" s="59"/>
      <c r="M37" s="59"/>
    </row>
    <row r="38" spans="3:13" ht="27">
      <c r="C38" s="65" t="s">
        <v>31</v>
      </c>
      <c r="D38" s="15"/>
      <c r="E38" s="4">
        <v>135.288</v>
      </c>
      <c r="F38" s="56" t="s">
        <v>96</v>
      </c>
      <c r="G38" s="11" t="s">
        <v>16</v>
      </c>
      <c r="H38" s="199">
        <f>'Input-Output'!$D$13</f>
        <v>0</v>
      </c>
      <c r="I38" s="108">
        <f>IF(E139=2,H38*E38,0)</f>
        <v>0</v>
      </c>
      <c r="J38" s="59"/>
      <c r="K38" s="59"/>
      <c r="L38" s="59"/>
      <c r="M38" s="59"/>
    </row>
    <row r="39" spans="3:13" ht="27">
      <c r="C39" s="65" t="s">
        <v>262</v>
      </c>
      <c r="D39" s="15"/>
      <c r="E39" s="4">
        <v>65.711</v>
      </c>
      <c r="F39" s="56" t="s">
        <v>96</v>
      </c>
      <c r="G39" s="11" t="s">
        <v>15</v>
      </c>
      <c r="H39" s="198">
        <f>'Input-Output'!D16</f>
        <v>0</v>
      </c>
      <c r="I39" s="108">
        <f>IF(F139=1,H39*E39,0)</f>
        <v>0</v>
      </c>
      <c r="J39" s="59"/>
      <c r="K39" s="59"/>
      <c r="L39" s="59"/>
      <c r="M39" s="59"/>
    </row>
    <row r="40" spans="3:13" ht="27">
      <c r="C40" s="65" t="s">
        <v>32</v>
      </c>
      <c r="D40" s="15"/>
      <c r="E40" s="4">
        <v>154.614</v>
      </c>
      <c r="F40" s="56" t="s">
        <v>96</v>
      </c>
      <c r="G40" s="11" t="s">
        <v>16</v>
      </c>
      <c r="H40" s="198">
        <f>'Input-Output'!D16</f>
        <v>0</v>
      </c>
      <c r="I40" s="108">
        <f>IF(F139=2,H40*E40,0)</f>
        <v>0</v>
      </c>
      <c r="J40" s="59"/>
      <c r="K40" s="59"/>
      <c r="L40" s="59"/>
      <c r="M40" s="59"/>
    </row>
    <row r="41" spans="3:13" ht="27">
      <c r="C41" s="66" t="s">
        <v>33</v>
      </c>
      <c r="D41" s="15"/>
      <c r="E41" s="4">
        <v>2.667</v>
      </c>
      <c r="F41" s="56" t="s">
        <v>96</v>
      </c>
      <c r="G41" s="11" t="s">
        <v>16</v>
      </c>
      <c r="H41" s="198">
        <f>'Input-Output'!D15</f>
        <v>0</v>
      </c>
      <c r="I41" s="108">
        <f t="shared" si="0"/>
        <v>0</v>
      </c>
      <c r="J41" s="59"/>
      <c r="K41" s="59"/>
      <c r="L41" s="59"/>
      <c r="M41" s="59"/>
    </row>
    <row r="42" spans="3:13" ht="12.75" customHeight="1">
      <c r="C42" s="67" t="s">
        <v>34</v>
      </c>
      <c r="D42" s="15"/>
      <c r="E42" s="4">
        <v>0.0907</v>
      </c>
      <c r="F42" s="56" t="s">
        <v>64</v>
      </c>
      <c r="G42" s="11" t="s">
        <v>16</v>
      </c>
      <c r="H42" s="15">
        <f>'Input-Output'!D18</f>
        <v>0</v>
      </c>
      <c r="I42" s="108">
        <f t="shared" si="0"/>
        <v>0</v>
      </c>
      <c r="J42" s="59"/>
      <c r="K42" s="59"/>
      <c r="L42" s="59"/>
      <c r="M42" s="59"/>
    </row>
    <row r="43" spans="3:13" ht="27.75" thickBot="1">
      <c r="C43" s="68" t="s">
        <v>35</v>
      </c>
      <c r="D43" s="12"/>
      <c r="E43" s="3">
        <v>10.53</v>
      </c>
      <c r="F43" s="53" t="s">
        <v>97</v>
      </c>
      <c r="G43" s="10" t="s">
        <v>16</v>
      </c>
      <c r="H43" s="12">
        <f>'Input-Output'!D19</f>
        <v>0</v>
      </c>
      <c r="I43" s="109">
        <f t="shared" si="0"/>
        <v>0</v>
      </c>
      <c r="J43" s="59"/>
      <c r="K43" s="59"/>
      <c r="L43" s="59"/>
      <c r="M43" s="59"/>
    </row>
    <row r="44" spans="3:13" ht="0.75" customHeight="1">
      <c r="C44" s="23"/>
      <c r="D44" s="13"/>
      <c r="E44" s="13"/>
      <c r="F44" s="54"/>
      <c r="G44" s="13"/>
      <c r="H44" s="13"/>
      <c r="I44" s="106"/>
      <c r="J44" s="59"/>
      <c r="K44" s="59"/>
      <c r="L44" s="59"/>
      <c r="M44" s="59"/>
    </row>
    <row r="45" spans="3:13" ht="12.75">
      <c r="C45" s="24" t="s">
        <v>2</v>
      </c>
      <c r="D45" s="14" t="s">
        <v>9</v>
      </c>
      <c r="E45" s="14"/>
      <c r="F45" s="55"/>
      <c r="G45" s="14"/>
      <c r="H45" s="14"/>
      <c r="I45" s="107"/>
      <c r="J45" s="59"/>
      <c r="K45" s="59"/>
      <c r="L45" s="59"/>
      <c r="M45" s="59"/>
    </row>
    <row r="46" spans="3:13" ht="25.5">
      <c r="C46" s="67" t="s">
        <v>36</v>
      </c>
      <c r="D46" s="15"/>
      <c r="E46" s="5">
        <v>1.5</v>
      </c>
      <c r="F46" s="2" t="s">
        <v>12</v>
      </c>
      <c r="G46" s="11" t="s">
        <v>14</v>
      </c>
      <c r="H46" s="15">
        <f>'Input-Output'!D20</f>
        <v>0</v>
      </c>
      <c r="I46" s="108">
        <f>H46*E46</f>
        <v>0</v>
      </c>
      <c r="J46" s="59"/>
      <c r="K46" s="59"/>
      <c r="L46" s="59"/>
      <c r="M46" s="59"/>
    </row>
    <row r="47" spans="3:13" ht="25.5">
      <c r="C47" s="67" t="s">
        <v>37</v>
      </c>
      <c r="D47" s="15"/>
      <c r="E47" s="4">
        <v>0.0225</v>
      </c>
      <c r="F47" s="2" t="s">
        <v>65</v>
      </c>
      <c r="G47" s="11" t="s">
        <v>14</v>
      </c>
      <c r="H47" s="15">
        <f>'Input-Output'!D11</f>
        <v>0</v>
      </c>
      <c r="I47" s="108">
        <f>H47*E47</f>
        <v>0</v>
      </c>
      <c r="J47" s="59"/>
      <c r="K47" s="59"/>
      <c r="L47" s="59"/>
      <c r="M47" s="59"/>
    </row>
    <row r="48" spans="3:13" ht="27">
      <c r="C48" s="67" t="s">
        <v>22</v>
      </c>
      <c r="D48" s="15"/>
      <c r="E48" s="4">
        <v>1.585</v>
      </c>
      <c r="F48" s="56" t="s">
        <v>96</v>
      </c>
      <c r="G48" s="11" t="s">
        <v>15</v>
      </c>
      <c r="H48" s="15">
        <f>'Input-Output'!D12</f>
        <v>0</v>
      </c>
      <c r="I48" s="108">
        <f>H48*E48</f>
        <v>0</v>
      </c>
      <c r="J48" s="59"/>
      <c r="K48" s="59"/>
      <c r="L48" s="59"/>
      <c r="M48" s="59"/>
    </row>
    <row r="49" spans="3:13" ht="26.25" thickBot="1">
      <c r="C49" s="68" t="s">
        <v>42</v>
      </c>
      <c r="D49" s="12"/>
      <c r="E49" s="3">
        <v>13</v>
      </c>
      <c r="F49" s="57" t="s">
        <v>66</v>
      </c>
      <c r="G49" s="10" t="s">
        <v>16</v>
      </c>
      <c r="H49" s="12">
        <f>'Input-Output'!D11</f>
        <v>0</v>
      </c>
      <c r="I49" s="109">
        <f>H49*E49</f>
        <v>0</v>
      </c>
      <c r="J49" s="59"/>
      <c r="K49" s="59"/>
      <c r="L49" s="59"/>
      <c r="M49" s="59"/>
    </row>
    <row r="50" spans="3:13" ht="0.75" customHeight="1">
      <c r="C50" s="23"/>
      <c r="D50" s="13"/>
      <c r="E50" s="13"/>
      <c r="F50" s="54"/>
      <c r="G50" s="13"/>
      <c r="H50" s="13"/>
      <c r="I50" s="106"/>
      <c r="J50" s="59"/>
      <c r="K50" s="59"/>
      <c r="L50" s="59"/>
      <c r="M50" s="59"/>
    </row>
    <row r="51" spans="3:13" ht="12.75">
      <c r="C51" s="24" t="s">
        <v>3</v>
      </c>
      <c r="D51" s="14" t="s">
        <v>9</v>
      </c>
      <c r="E51" s="14"/>
      <c r="F51" s="55"/>
      <c r="G51" s="14"/>
      <c r="H51" s="14"/>
      <c r="I51" s="107"/>
      <c r="J51" s="59"/>
      <c r="K51" s="59"/>
      <c r="L51" s="59"/>
      <c r="M51" s="59"/>
    </row>
    <row r="52" spans="3:13" ht="25.5">
      <c r="C52" s="67" t="s">
        <v>37</v>
      </c>
      <c r="D52" s="15"/>
      <c r="E52" s="4">
        <v>0.0135</v>
      </c>
      <c r="F52" s="2" t="s">
        <v>65</v>
      </c>
      <c r="G52" s="15" t="s">
        <v>14</v>
      </c>
      <c r="H52" s="15">
        <f>'Input-Output'!D11</f>
        <v>0</v>
      </c>
      <c r="I52" s="108">
        <f>H52*E52</f>
        <v>0</v>
      </c>
      <c r="J52" s="59"/>
      <c r="K52" s="59"/>
      <c r="L52" s="59"/>
      <c r="M52" s="59"/>
    </row>
    <row r="53" spans="3:13" ht="39" thickBot="1">
      <c r="C53" s="68" t="s">
        <v>42</v>
      </c>
      <c r="D53" s="12"/>
      <c r="E53" s="3">
        <v>0.165</v>
      </c>
      <c r="F53" s="57" t="s">
        <v>13</v>
      </c>
      <c r="G53" s="12" t="s">
        <v>16</v>
      </c>
      <c r="H53" s="12">
        <f>'Input-Output'!D11</f>
        <v>0</v>
      </c>
      <c r="I53" s="109">
        <f>H53*E53</f>
        <v>0</v>
      </c>
      <c r="J53" s="59"/>
      <c r="K53" s="59"/>
      <c r="L53" s="59"/>
      <c r="M53" s="59"/>
    </row>
    <row r="54" spans="3:13" ht="0.75" customHeight="1">
      <c r="C54" s="23"/>
      <c r="D54" s="13"/>
      <c r="E54" s="13"/>
      <c r="F54" s="54"/>
      <c r="G54" s="13"/>
      <c r="H54" s="13"/>
      <c r="I54" s="106"/>
      <c r="J54" s="59"/>
      <c r="K54" s="59"/>
      <c r="L54" s="59"/>
      <c r="M54" s="59"/>
    </row>
    <row r="55" spans="3:13" ht="12.75">
      <c r="C55" s="24" t="s">
        <v>39</v>
      </c>
      <c r="D55" s="14" t="s">
        <v>9</v>
      </c>
      <c r="E55" s="14"/>
      <c r="F55" s="55"/>
      <c r="G55" s="14"/>
      <c r="H55" s="14"/>
      <c r="I55" s="107"/>
      <c r="J55" s="59"/>
      <c r="K55" s="59"/>
      <c r="L55" s="59"/>
      <c r="M55" s="59"/>
    </row>
    <row r="56" spans="3:13" ht="26.25" thickBot="1">
      <c r="C56" s="68" t="s">
        <v>42</v>
      </c>
      <c r="D56" s="12"/>
      <c r="E56" s="16">
        <v>0.0455</v>
      </c>
      <c r="F56" s="57" t="s">
        <v>63</v>
      </c>
      <c r="G56" s="12" t="s">
        <v>16</v>
      </c>
      <c r="H56" s="12">
        <f>'Input-Output'!D11</f>
        <v>0</v>
      </c>
      <c r="I56" s="105">
        <f>H56*E56</f>
        <v>0</v>
      </c>
      <c r="J56" s="59"/>
      <c r="K56" s="59"/>
      <c r="L56" s="59"/>
      <c r="M56" s="59"/>
    </row>
    <row r="57" spans="3:13" ht="12.75">
      <c r="C57" s="17" t="s">
        <v>43</v>
      </c>
      <c r="D57" s="18">
        <v>7783064</v>
      </c>
      <c r="E57" s="19"/>
      <c r="F57" s="58"/>
      <c r="G57" s="19"/>
      <c r="H57" s="19"/>
      <c r="I57" s="110"/>
      <c r="J57" s="59"/>
      <c r="K57" s="59"/>
      <c r="L57" s="59"/>
      <c r="M57" s="59"/>
    </row>
    <row r="58" spans="3:13" ht="27">
      <c r="C58" s="282"/>
      <c r="D58" s="20"/>
      <c r="E58" s="21">
        <v>0.0579804</v>
      </c>
      <c r="F58" s="56" t="s">
        <v>96</v>
      </c>
      <c r="G58" s="15" t="s">
        <v>15</v>
      </c>
      <c r="H58" s="15">
        <f>'Input-Output'!D12</f>
        <v>0</v>
      </c>
      <c r="I58" s="108">
        <f>H58*E58</f>
        <v>0</v>
      </c>
      <c r="J58" s="59"/>
      <c r="K58" s="59"/>
      <c r="L58" s="59"/>
      <c r="M58" s="59"/>
    </row>
    <row r="59" spans="3:13" ht="12.75">
      <c r="C59" s="101" t="s">
        <v>260</v>
      </c>
      <c r="D59" s="86"/>
      <c r="E59" s="86"/>
      <c r="F59" s="87"/>
      <c r="G59" s="86"/>
      <c r="H59" s="86"/>
      <c r="I59" s="86"/>
      <c r="J59" s="59"/>
      <c r="K59" s="59"/>
      <c r="L59" s="59"/>
      <c r="M59" s="59"/>
    </row>
    <row r="60" spans="3:13" ht="12.75">
      <c r="C60" s="101" t="s">
        <v>10</v>
      </c>
      <c r="D60" s="85"/>
      <c r="E60" s="85"/>
      <c r="F60" s="87"/>
      <c r="G60" s="86"/>
      <c r="H60" s="86"/>
      <c r="I60" s="86"/>
      <c r="J60" s="59"/>
      <c r="K60" s="59"/>
      <c r="L60" s="59"/>
      <c r="M60" s="59"/>
    </row>
    <row r="61" spans="3:13" ht="12.75">
      <c r="C61" s="101" t="s">
        <v>11</v>
      </c>
      <c r="D61" s="85"/>
      <c r="E61" s="85"/>
      <c r="F61" s="102"/>
      <c r="G61" s="86"/>
      <c r="H61" s="86"/>
      <c r="I61" s="86"/>
      <c r="J61" s="59"/>
      <c r="K61" s="59"/>
      <c r="L61" s="59"/>
      <c r="M61" s="59"/>
    </row>
    <row r="62" spans="3:13" ht="12.75">
      <c r="C62" s="59"/>
      <c r="D62" s="86"/>
      <c r="E62" s="86"/>
      <c r="F62" s="87"/>
      <c r="G62" s="86"/>
      <c r="H62" s="86"/>
      <c r="I62" s="86"/>
      <c r="J62" s="59"/>
      <c r="K62" s="59"/>
      <c r="L62" s="59"/>
      <c r="M62" s="59"/>
    </row>
    <row r="63" spans="3:13" ht="12.75">
      <c r="C63" s="59"/>
      <c r="D63" s="86"/>
      <c r="E63" s="86"/>
      <c r="F63" s="87"/>
      <c r="G63" s="86"/>
      <c r="H63" s="86"/>
      <c r="I63" s="86"/>
      <c r="J63" s="59"/>
      <c r="K63" s="59"/>
      <c r="L63" s="59"/>
      <c r="M63" s="59"/>
    </row>
    <row r="64" spans="3:13" ht="15.75">
      <c r="C64" s="124" t="s">
        <v>247</v>
      </c>
      <c r="D64" s="125">
        <f>IF(D139=3,'Input-Output'!D27,IF(Calculation!D139=2,'Input-Output'!D27*0.028317,0))</f>
        <v>0</v>
      </c>
      <c r="E64" s="126" t="s">
        <v>114</v>
      </c>
      <c r="F64" s="127"/>
      <c r="G64" s="128"/>
      <c r="H64" s="184" t="s">
        <v>248</v>
      </c>
      <c r="I64" s="185">
        <f>'Input-Output'!D31*'Input-Output'!D32*'Input-Output'!D33</f>
        <v>0</v>
      </c>
      <c r="J64" s="129"/>
      <c r="K64" s="125"/>
      <c r="L64" s="128"/>
      <c r="M64" s="130"/>
    </row>
    <row r="65" spans="3:13" ht="16.5">
      <c r="C65" s="128"/>
      <c r="D65" s="125">
        <f>D64*35.315</f>
        <v>0</v>
      </c>
      <c r="E65" s="126" t="s">
        <v>115</v>
      </c>
      <c r="F65" s="131" t="s">
        <v>105</v>
      </c>
      <c r="G65" s="128"/>
      <c r="H65" s="125">
        <f>'Input-Output'!D30</f>
        <v>0</v>
      </c>
      <c r="I65" s="125" t="s">
        <v>108</v>
      </c>
      <c r="J65" s="129"/>
      <c r="K65" s="125"/>
      <c r="L65" s="128"/>
      <c r="M65" s="130"/>
    </row>
    <row r="66" spans="3:13" ht="15.75">
      <c r="C66" s="128"/>
      <c r="D66" s="125">
        <f>1020*D65/(365*24)</f>
        <v>0</v>
      </c>
      <c r="E66" s="126" t="s">
        <v>108</v>
      </c>
      <c r="F66" s="127"/>
      <c r="G66" s="125"/>
      <c r="H66" s="125">
        <f>H65/1020*I64</f>
        <v>0</v>
      </c>
      <c r="I66" s="126" t="s">
        <v>115</v>
      </c>
      <c r="J66" s="129"/>
      <c r="K66" s="125"/>
      <c r="L66" s="128"/>
      <c r="M66" s="130"/>
    </row>
    <row r="67" spans="3:13" ht="13.5" thickBot="1">
      <c r="C67" s="132"/>
      <c r="D67" s="132"/>
      <c r="E67" s="133"/>
      <c r="F67" s="133"/>
      <c r="G67" s="134"/>
      <c r="H67" s="134"/>
      <c r="I67" s="134"/>
      <c r="J67" s="134"/>
      <c r="K67" s="134"/>
      <c r="L67" s="132"/>
      <c r="M67" s="130"/>
    </row>
    <row r="68" spans="3:13" ht="12.75">
      <c r="C68" s="135"/>
      <c r="D68" s="136"/>
      <c r="E68" s="344" t="s">
        <v>6</v>
      </c>
      <c r="F68" s="344"/>
      <c r="G68" s="344"/>
      <c r="H68" s="344"/>
      <c r="I68" s="344"/>
      <c r="J68" s="344"/>
      <c r="K68" s="137" t="s">
        <v>116</v>
      </c>
      <c r="L68" s="345" t="s">
        <v>117</v>
      </c>
      <c r="M68" s="138"/>
    </row>
    <row r="69" spans="3:13" ht="15.75">
      <c r="C69" s="139"/>
      <c r="D69" s="140"/>
      <c r="E69" s="348" t="s">
        <v>118</v>
      </c>
      <c r="F69" s="348"/>
      <c r="G69" s="348"/>
      <c r="H69" s="348"/>
      <c r="I69" s="348"/>
      <c r="J69" s="348"/>
      <c r="K69" s="141" t="s">
        <v>119</v>
      </c>
      <c r="L69" s="346"/>
      <c r="M69" s="142"/>
    </row>
    <row r="70" spans="3:13" ht="13.5" thickBot="1">
      <c r="C70" s="143" t="s">
        <v>120</v>
      </c>
      <c r="D70" s="144" t="s">
        <v>70</v>
      </c>
      <c r="E70" s="349" t="s">
        <v>121</v>
      </c>
      <c r="F70" s="349"/>
      <c r="G70" s="350" t="s">
        <v>122</v>
      </c>
      <c r="H70" s="351"/>
      <c r="I70" s="350" t="s">
        <v>123</v>
      </c>
      <c r="J70" s="351"/>
      <c r="K70" s="145" t="s">
        <v>124</v>
      </c>
      <c r="L70" s="347"/>
      <c r="M70" s="146" t="s">
        <v>125</v>
      </c>
    </row>
    <row r="71" spans="3:13" s="59" customFormat="1" ht="12.75">
      <c r="C71" s="258" t="s">
        <v>126</v>
      </c>
      <c r="D71" s="259" t="s">
        <v>127</v>
      </c>
      <c r="E71" s="260"/>
      <c r="F71" s="261">
        <v>0.6</v>
      </c>
      <c r="G71" s="262"/>
      <c r="H71" s="261">
        <v>0.6</v>
      </c>
      <c r="I71" s="259"/>
      <c r="J71" s="261">
        <v>0.6</v>
      </c>
      <c r="K71" s="263">
        <f aca="true" t="shared" si="1" ref="K71:K108">IF($D$65&gt;0,$D$65*IF($C$139=1,F71/1000000*0.453,IF($C$139=2,H71/1000000*0.4536,IF($C$139=3,J71/1000000*0.4536))),$H$66*IF($C$139=1,F71/1000000*0.543,IF($C$139=2,H71/1000000*0.4536,IF($C$139=3,J71/1000000*0.4536))))</f>
        <v>0</v>
      </c>
      <c r="L71" s="264" t="s">
        <v>128</v>
      </c>
      <c r="M71" s="265"/>
    </row>
    <row r="72" spans="3:13" s="59" customFormat="1" ht="12.75">
      <c r="C72" s="266" t="s">
        <v>129</v>
      </c>
      <c r="D72" s="259" t="s">
        <v>130</v>
      </c>
      <c r="E72" s="260"/>
      <c r="F72" s="261">
        <v>100</v>
      </c>
      <c r="G72" s="262"/>
      <c r="H72" s="261">
        <v>50</v>
      </c>
      <c r="I72" s="259"/>
      <c r="J72" s="261">
        <v>32</v>
      </c>
      <c r="K72" s="263">
        <f t="shared" si="1"/>
        <v>0</v>
      </c>
      <c r="L72" s="264" t="str">
        <f>IF('[1]Calculations'!C138=1,"B",IF('[1]Calculations'!C138=2,"D","C"))</f>
        <v>C</v>
      </c>
      <c r="M72" s="265"/>
    </row>
    <row r="73" spans="3:13" s="59" customFormat="1" ht="12.75">
      <c r="C73" s="258" t="s">
        <v>131</v>
      </c>
      <c r="D73" s="259" t="s">
        <v>8</v>
      </c>
      <c r="E73" s="260"/>
      <c r="F73" s="261">
        <v>84</v>
      </c>
      <c r="G73" s="262"/>
      <c r="H73" s="261">
        <v>84</v>
      </c>
      <c r="I73" s="259"/>
      <c r="J73" s="261">
        <v>84</v>
      </c>
      <c r="K73" s="263">
        <f t="shared" si="1"/>
        <v>0</v>
      </c>
      <c r="L73" s="264" t="s">
        <v>132</v>
      </c>
      <c r="M73" s="265"/>
    </row>
    <row r="74" spans="3:13" s="59" customFormat="1" ht="12.75">
      <c r="C74" s="258" t="s">
        <v>133</v>
      </c>
      <c r="D74" s="259" t="s">
        <v>134</v>
      </c>
      <c r="E74" s="260"/>
      <c r="F74" s="261">
        <v>2.2</v>
      </c>
      <c r="G74" s="262"/>
      <c r="H74" s="261">
        <v>2.2</v>
      </c>
      <c r="I74" s="259"/>
      <c r="J74" s="261">
        <v>0.64</v>
      </c>
      <c r="K74" s="263">
        <f t="shared" si="1"/>
        <v>0</v>
      </c>
      <c r="L74" s="264" t="s">
        <v>15</v>
      </c>
      <c r="M74" s="265"/>
    </row>
    <row r="75" spans="3:13" s="59" customFormat="1" ht="12.75">
      <c r="C75" s="266" t="s">
        <v>135</v>
      </c>
      <c r="D75" s="259" t="s">
        <v>72</v>
      </c>
      <c r="E75" s="260"/>
      <c r="F75" s="261">
        <v>1.9</v>
      </c>
      <c r="G75" s="262"/>
      <c r="H75" s="261">
        <v>1.9</v>
      </c>
      <c r="I75" s="259"/>
      <c r="J75" s="261">
        <v>1.9</v>
      </c>
      <c r="K75" s="263">
        <f t="shared" si="1"/>
        <v>0</v>
      </c>
      <c r="L75" s="264" t="s">
        <v>132</v>
      </c>
      <c r="M75" s="265"/>
    </row>
    <row r="76" spans="3:13" s="59" customFormat="1" ht="12.75">
      <c r="C76" s="266" t="s">
        <v>136</v>
      </c>
      <c r="D76" s="267" t="s">
        <v>137</v>
      </c>
      <c r="E76" s="260"/>
      <c r="F76" s="268">
        <v>120000</v>
      </c>
      <c r="G76" s="269"/>
      <c r="H76" s="268">
        <v>120000</v>
      </c>
      <c r="I76" s="270"/>
      <c r="J76" s="268">
        <v>120000</v>
      </c>
      <c r="K76" s="263">
        <f t="shared" si="1"/>
        <v>0</v>
      </c>
      <c r="L76" s="264" t="s">
        <v>128</v>
      </c>
      <c r="M76" s="265"/>
    </row>
    <row r="77" spans="3:13" s="59" customFormat="1" ht="12.75">
      <c r="C77" s="258" t="s">
        <v>138</v>
      </c>
      <c r="D77" s="259" t="s">
        <v>72</v>
      </c>
      <c r="E77" s="260"/>
      <c r="F77" s="261">
        <v>11</v>
      </c>
      <c r="G77" s="262"/>
      <c r="H77" s="261">
        <v>11</v>
      </c>
      <c r="I77" s="259"/>
      <c r="J77" s="261">
        <v>11</v>
      </c>
      <c r="K77" s="263">
        <f t="shared" si="1"/>
        <v>0</v>
      </c>
      <c r="L77" s="264" t="s">
        <v>132</v>
      </c>
      <c r="M77" s="265"/>
    </row>
    <row r="78" spans="3:13" s="59" customFormat="1" ht="12.75">
      <c r="C78" s="258" t="s">
        <v>139</v>
      </c>
      <c r="D78" s="259" t="s">
        <v>140</v>
      </c>
      <c r="E78" s="260"/>
      <c r="F78" s="261">
        <v>0.0005</v>
      </c>
      <c r="G78" s="262"/>
      <c r="H78" s="271">
        <v>0.0005</v>
      </c>
      <c r="I78" s="272"/>
      <c r="J78" s="261">
        <v>0.0005</v>
      </c>
      <c r="K78" s="263">
        <f t="shared" si="1"/>
        <v>0</v>
      </c>
      <c r="L78" s="264" t="s">
        <v>16</v>
      </c>
      <c r="M78" s="265"/>
    </row>
    <row r="79" spans="3:13" s="59" customFormat="1" ht="12.75">
      <c r="C79" s="258" t="s">
        <v>141</v>
      </c>
      <c r="D79" s="259" t="s">
        <v>142</v>
      </c>
      <c r="E79" s="260"/>
      <c r="F79" s="261">
        <v>2.3</v>
      </c>
      <c r="G79" s="262"/>
      <c r="H79" s="261">
        <v>2.3</v>
      </c>
      <c r="I79" s="259"/>
      <c r="J79" s="261">
        <v>2.3</v>
      </c>
      <c r="K79" s="263">
        <f t="shared" si="1"/>
        <v>0</v>
      </c>
      <c r="L79" s="264" t="s">
        <v>132</v>
      </c>
      <c r="M79" s="265"/>
    </row>
    <row r="80" spans="3:13" s="59" customFormat="1" ht="12.75">
      <c r="C80" s="258" t="s">
        <v>143</v>
      </c>
      <c r="D80" s="259" t="s">
        <v>72</v>
      </c>
      <c r="E80" s="260"/>
      <c r="F80" s="261">
        <v>5.5</v>
      </c>
      <c r="G80" s="262"/>
      <c r="H80" s="261">
        <v>5.5</v>
      </c>
      <c r="I80" s="259"/>
      <c r="J80" s="261">
        <v>5.5</v>
      </c>
      <c r="K80" s="263">
        <f t="shared" si="1"/>
        <v>0</v>
      </c>
      <c r="L80" s="264" t="s">
        <v>144</v>
      </c>
      <c r="M80" s="273"/>
    </row>
    <row r="81" spans="3:13" s="59" customFormat="1" ht="12.75">
      <c r="C81" s="258" t="s">
        <v>145</v>
      </c>
      <c r="D81" s="259" t="s">
        <v>146</v>
      </c>
      <c r="E81" s="274"/>
      <c r="F81" s="261">
        <v>2.4E-05</v>
      </c>
      <c r="G81" s="275"/>
      <c r="H81" s="261">
        <v>2.4E-05</v>
      </c>
      <c r="I81" s="274"/>
      <c r="J81" s="261">
        <v>2.4E-05</v>
      </c>
      <c r="K81" s="263">
        <f t="shared" si="1"/>
        <v>0</v>
      </c>
      <c r="L81" s="264" t="s">
        <v>16</v>
      </c>
      <c r="M81" s="273"/>
    </row>
    <row r="82" spans="3:13" ht="12.75">
      <c r="C82" s="149" t="s">
        <v>147</v>
      </c>
      <c r="D82" s="152" t="s">
        <v>148</v>
      </c>
      <c r="E82" s="153" t="s">
        <v>149</v>
      </c>
      <c r="F82" s="154">
        <v>1.8E-06</v>
      </c>
      <c r="G82" s="153" t="s">
        <v>149</v>
      </c>
      <c r="H82" s="154">
        <v>1.8E-06</v>
      </c>
      <c r="I82" s="153" t="s">
        <v>149</v>
      </c>
      <c r="J82" s="154">
        <v>1.8E-06</v>
      </c>
      <c r="K82" s="150">
        <f t="shared" si="1"/>
        <v>0</v>
      </c>
      <c r="L82" s="148" t="s">
        <v>15</v>
      </c>
      <c r="M82" s="151" t="s">
        <v>150</v>
      </c>
    </row>
    <row r="83" spans="3:13" ht="12.75">
      <c r="C83" s="149" t="s">
        <v>151</v>
      </c>
      <c r="D83" s="152" t="s">
        <v>152</v>
      </c>
      <c r="E83" s="153" t="s">
        <v>149</v>
      </c>
      <c r="F83" s="147">
        <v>1.6E-05</v>
      </c>
      <c r="G83" s="153" t="s">
        <v>149</v>
      </c>
      <c r="H83" s="147">
        <v>1.6E-05</v>
      </c>
      <c r="I83" s="153" t="s">
        <v>149</v>
      </c>
      <c r="J83" s="147">
        <v>1.6E-05</v>
      </c>
      <c r="K83" s="150">
        <f t="shared" si="1"/>
        <v>0</v>
      </c>
      <c r="L83" s="148" t="s">
        <v>15</v>
      </c>
      <c r="M83" s="151" t="s">
        <v>150</v>
      </c>
    </row>
    <row r="84" spans="3:13" ht="12.75">
      <c r="C84" s="149" t="s">
        <v>153</v>
      </c>
      <c r="D84" s="152" t="s">
        <v>154</v>
      </c>
      <c r="E84" s="153" t="s">
        <v>149</v>
      </c>
      <c r="F84" s="147">
        <v>1.8E-06</v>
      </c>
      <c r="G84" s="153" t="s">
        <v>149</v>
      </c>
      <c r="H84" s="147">
        <v>1.8E-06</v>
      </c>
      <c r="I84" s="153" t="s">
        <v>149</v>
      </c>
      <c r="J84" s="147">
        <v>1.8E-06</v>
      </c>
      <c r="K84" s="150">
        <f t="shared" si="1"/>
        <v>0</v>
      </c>
      <c r="L84" s="148" t="s">
        <v>15</v>
      </c>
      <c r="M84" s="151" t="s">
        <v>150</v>
      </c>
    </row>
    <row r="85" spans="3:13" ht="12.75">
      <c r="C85" s="155" t="s">
        <v>155</v>
      </c>
      <c r="D85" s="152" t="s">
        <v>156</v>
      </c>
      <c r="E85" s="153" t="s">
        <v>149</v>
      </c>
      <c r="F85" s="147">
        <v>1.8E-06</v>
      </c>
      <c r="G85" s="153" t="s">
        <v>149</v>
      </c>
      <c r="H85" s="147">
        <v>1.8E-06</v>
      </c>
      <c r="I85" s="153" t="s">
        <v>149</v>
      </c>
      <c r="J85" s="147">
        <v>1.8E-06</v>
      </c>
      <c r="K85" s="150">
        <f t="shared" si="1"/>
        <v>0</v>
      </c>
      <c r="L85" s="148" t="s">
        <v>15</v>
      </c>
      <c r="M85" s="151" t="s">
        <v>150</v>
      </c>
    </row>
    <row r="86" spans="3:13" ht="12.75">
      <c r="C86" s="149" t="s">
        <v>157</v>
      </c>
      <c r="D86" s="152" t="s">
        <v>158</v>
      </c>
      <c r="E86" s="153" t="s">
        <v>149</v>
      </c>
      <c r="F86" s="147">
        <v>2.4E-06</v>
      </c>
      <c r="G86" s="153" t="s">
        <v>149</v>
      </c>
      <c r="H86" s="147">
        <v>2.4E-06</v>
      </c>
      <c r="I86" s="153" t="s">
        <v>149</v>
      </c>
      <c r="J86" s="147">
        <v>2.4E-06</v>
      </c>
      <c r="K86" s="150">
        <f t="shared" si="1"/>
        <v>0</v>
      </c>
      <c r="L86" s="148" t="s">
        <v>15</v>
      </c>
      <c r="M86" s="151"/>
    </row>
    <row r="87" spans="3:13" ht="12.75">
      <c r="C87" s="149" t="s">
        <v>159</v>
      </c>
      <c r="D87" s="152" t="s">
        <v>160</v>
      </c>
      <c r="E87" s="153" t="s">
        <v>149</v>
      </c>
      <c r="F87" s="147">
        <v>1.8E-06</v>
      </c>
      <c r="G87" s="153" t="s">
        <v>149</v>
      </c>
      <c r="H87" s="147">
        <v>1.8E-06</v>
      </c>
      <c r="I87" s="153" t="s">
        <v>149</v>
      </c>
      <c r="J87" s="147">
        <v>1.8E-06</v>
      </c>
      <c r="K87" s="150">
        <f t="shared" si="1"/>
        <v>0</v>
      </c>
      <c r="L87" s="148" t="s">
        <v>15</v>
      </c>
      <c r="M87" s="151" t="s">
        <v>150</v>
      </c>
    </row>
    <row r="88" spans="3:13" ht="12.75">
      <c r="C88" s="149" t="s">
        <v>161</v>
      </c>
      <c r="D88" s="152" t="s">
        <v>162</v>
      </c>
      <c r="E88" s="156"/>
      <c r="F88" s="147">
        <v>0.0021</v>
      </c>
      <c r="G88" s="156"/>
      <c r="H88" s="147">
        <v>0.0021</v>
      </c>
      <c r="I88" s="156"/>
      <c r="J88" s="147">
        <v>0.0021</v>
      </c>
      <c r="K88" s="150">
        <f t="shared" si="1"/>
        <v>0</v>
      </c>
      <c r="L88" s="148" t="s">
        <v>132</v>
      </c>
      <c r="M88" s="151"/>
    </row>
    <row r="89" spans="3:13" ht="12.75">
      <c r="C89" s="149" t="s">
        <v>163</v>
      </c>
      <c r="D89" s="152" t="s">
        <v>164</v>
      </c>
      <c r="E89" s="153" t="s">
        <v>149</v>
      </c>
      <c r="F89" s="147">
        <v>1.2E-06</v>
      </c>
      <c r="G89" s="153" t="s">
        <v>149</v>
      </c>
      <c r="H89" s="147">
        <v>1.2E-06</v>
      </c>
      <c r="I89" s="153" t="s">
        <v>149</v>
      </c>
      <c r="J89" s="147">
        <v>1.2E-06</v>
      </c>
      <c r="K89" s="150">
        <f t="shared" si="1"/>
        <v>0</v>
      </c>
      <c r="L89" s="148" t="s">
        <v>15</v>
      </c>
      <c r="M89" s="151" t="s">
        <v>150</v>
      </c>
    </row>
    <row r="90" spans="3:13" ht="12.75">
      <c r="C90" s="149" t="s">
        <v>165</v>
      </c>
      <c r="D90" s="152" t="s">
        <v>166</v>
      </c>
      <c r="E90" s="153" t="s">
        <v>149</v>
      </c>
      <c r="F90" s="147">
        <v>1.8E-06</v>
      </c>
      <c r="G90" s="153" t="s">
        <v>149</v>
      </c>
      <c r="H90" s="147">
        <v>1.8E-06</v>
      </c>
      <c r="I90" s="153" t="s">
        <v>149</v>
      </c>
      <c r="J90" s="147">
        <v>1.8E-06</v>
      </c>
      <c r="K90" s="150">
        <f t="shared" si="1"/>
        <v>0</v>
      </c>
      <c r="L90" s="148" t="s">
        <v>15</v>
      </c>
      <c r="M90" s="151" t="s">
        <v>150</v>
      </c>
    </row>
    <row r="91" spans="3:13" ht="12.75">
      <c r="C91" s="149" t="s">
        <v>167</v>
      </c>
      <c r="D91" s="152" t="s">
        <v>168</v>
      </c>
      <c r="E91" s="153" t="s">
        <v>149</v>
      </c>
      <c r="F91" s="147">
        <v>1.2E-06</v>
      </c>
      <c r="G91" s="153" t="s">
        <v>149</v>
      </c>
      <c r="H91" s="147">
        <v>1.2E-06</v>
      </c>
      <c r="I91" s="153" t="s">
        <v>149</v>
      </c>
      <c r="J91" s="147">
        <v>1.2E-06</v>
      </c>
      <c r="K91" s="150">
        <f t="shared" si="1"/>
        <v>0</v>
      </c>
      <c r="L91" s="148" t="s">
        <v>15</v>
      </c>
      <c r="M91" s="151" t="s">
        <v>150</v>
      </c>
    </row>
    <row r="92" spans="3:13" ht="12.75">
      <c r="C92" s="149" t="s">
        <v>169</v>
      </c>
      <c r="D92" s="152" t="s">
        <v>170</v>
      </c>
      <c r="E92" s="153" t="s">
        <v>149</v>
      </c>
      <c r="F92" s="147">
        <v>1.8E-06</v>
      </c>
      <c r="G92" s="153" t="s">
        <v>149</v>
      </c>
      <c r="H92" s="147">
        <v>1.8E-06</v>
      </c>
      <c r="I92" s="153" t="s">
        <v>149</v>
      </c>
      <c r="J92" s="147">
        <v>1.8E-06</v>
      </c>
      <c r="K92" s="150">
        <f t="shared" si="1"/>
        <v>0</v>
      </c>
      <c r="L92" s="148" t="s">
        <v>15</v>
      </c>
      <c r="M92" s="151" t="s">
        <v>150</v>
      </c>
    </row>
    <row r="93" spans="3:13" ht="12.75">
      <c r="C93" s="149" t="s">
        <v>171</v>
      </c>
      <c r="D93" s="152" t="s">
        <v>172</v>
      </c>
      <c r="E93" s="156"/>
      <c r="F93" s="147">
        <v>2.1</v>
      </c>
      <c r="G93" s="156"/>
      <c r="H93" s="147">
        <v>2.1</v>
      </c>
      <c r="I93" s="156"/>
      <c r="J93" s="147">
        <v>2.1</v>
      </c>
      <c r="K93" s="150">
        <f t="shared" si="1"/>
        <v>0</v>
      </c>
      <c r="L93" s="148" t="s">
        <v>15</v>
      </c>
      <c r="M93" s="151"/>
    </row>
    <row r="94" spans="3:13" ht="12.75">
      <c r="C94" s="149" t="s">
        <v>173</v>
      </c>
      <c r="D94" s="152" t="s">
        <v>174</v>
      </c>
      <c r="E94" s="153" t="s">
        <v>149</v>
      </c>
      <c r="F94" s="147">
        <v>1.8E-06</v>
      </c>
      <c r="G94" s="153" t="s">
        <v>149</v>
      </c>
      <c r="H94" s="147">
        <v>1.8E-06</v>
      </c>
      <c r="I94" s="153" t="s">
        <v>149</v>
      </c>
      <c r="J94" s="147">
        <v>1.8E-06</v>
      </c>
      <c r="K94" s="150">
        <f t="shared" si="1"/>
        <v>0</v>
      </c>
      <c r="L94" s="148" t="s">
        <v>15</v>
      </c>
      <c r="M94" s="151" t="s">
        <v>150</v>
      </c>
    </row>
    <row r="95" spans="3:13" ht="12.75">
      <c r="C95" s="149" t="s">
        <v>175</v>
      </c>
      <c r="D95" s="152" t="s">
        <v>176</v>
      </c>
      <c r="E95" s="153" t="s">
        <v>149</v>
      </c>
      <c r="F95" s="147">
        <v>1.2E-06</v>
      </c>
      <c r="G95" s="153" t="s">
        <v>149</v>
      </c>
      <c r="H95" s="147">
        <v>1.2E-06</v>
      </c>
      <c r="I95" s="153" t="s">
        <v>149</v>
      </c>
      <c r="J95" s="147">
        <v>1.2E-06</v>
      </c>
      <c r="K95" s="150">
        <f t="shared" si="1"/>
        <v>0</v>
      </c>
      <c r="L95" s="148" t="s">
        <v>15</v>
      </c>
      <c r="M95" s="151" t="s">
        <v>150</v>
      </c>
    </row>
    <row r="96" spans="3:13" ht="12.75">
      <c r="C96" s="149" t="s">
        <v>177</v>
      </c>
      <c r="D96" s="152" t="s">
        <v>178</v>
      </c>
      <c r="E96" s="156"/>
      <c r="F96" s="147">
        <v>0.0012</v>
      </c>
      <c r="G96" s="156"/>
      <c r="H96" s="147">
        <v>0.0012</v>
      </c>
      <c r="I96" s="156"/>
      <c r="J96" s="147">
        <v>0.0012</v>
      </c>
      <c r="K96" s="150">
        <f t="shared" si="1"/>
        <v>0</v>
      </c>
      <c r="L96" s="148" t="s">
        <v>15</v>
      </c>
      <c r="M96" s="151"/>
    </row>
    <row r="97" spans="3:13" ht="12.75">
      <c r="C97" s="149" t="s">
        <v>179</v>
      </c>
      <c r="D97" s="152" t="s">
        <v>180</v>
      </c>
      <c r="E97" s="156"/>
      <c r="F97" s="147">
        <v>3.1</v>
      </c>
      <c r="G97" s="156"/>
      <c r="H97" s="147">
        <v>3.1</v>
      </c>
      <c r="I97" s="156"/>
      <c r="J97" s="147">
        <v>3.1</v>
      </c>
      <c r="K97" s="150">
        <f t="shared" si="1"/>
        <v>0</v>
      </c>
      <c r="L97" s="148" t="s">
        <v>15</v>
      </c>
      <c r="M97" s="151"/>
    </row>
    <row r="98" spans="3:13" ht="12.75">
      <c r="C98" s="149" t="s">
        <v>181</v>
      </c>
      <c r="D98" s="152" t="s">
        <v>182</v>
      </c>
      <c r="E98" s="156"/>
      <c r="F98" s="147">
        <v>3E-06</v>
      </c>
      <c r="G98" s="156"/>
      <c r="H98" s="147">
        <v>3E-06</v>
      </c>
      <c r="I98" s="156"/>
      <c r="J98" s="147">
        <v>3E-06</v>
      </c>
      <c r="K98" s="150">
        <f t="shared" si="1"/>
        <v>0</v>
      </c>
      <c r="L98" s="148" t="s">
        <v>15</v>
      </c>
      <c r="M98" s="151" t="s">
        <v>150</v>
      </c>
    </row>
    <row r="99" spans="3:13" ht="12.75">
      <c r="C99" s="149" t="s">
        <v>183</v>
      </c>
      <c r="D99" s="152" t="s">
        <v>184</v>
      </c>
      <c r="E99" s="156"/>
      <c r="F99" s="147">
        <v>2.8E-06</v>
      </c>
      <c r="G99" s="156"/>
      <c r="H99" s="147">
        <v>2.8E-06</v>
      </c>
      <c r="I99" s="156"/>
      <c r="J99" s="147">
        <v>2.8E-06</v>
      </c>
      <c r="K99" s="150">
        <f t="shared" si="1"/>
        <v>0</v>
      </c>
      <c r="L99" s="148" t="s">
        <v>15</v>
      </c>
      <c r="M99" s="151" t="s">
        <v>150</v>
      </c>
    </row>
    <row r="100" spans="3:13" ht="12.75">
      <c r="C100" s="149" t="s">
        <v>185</v>
      </c>
      <c r="D100" s="152" t="s">
        <v>186</v>
      </c>
      <c r="E100" s="156"/>
      <c r="F100" s="147">
        <v>0.075</v>
      </c>
      <c r="G100" s="156"/>
      <c r="H100" s="147">
        <v>0.075</v>
      </c>
      <c r="I100" s="156"/>
      <c r="J100" s="147">
        <v>0.075</v>
      </c>
      <c r="K100" s="150">
        <f t="shared" si="1"/>
        <v>0</v>
      </c>
      <c r="L100" s="148" t="s">
        <v>132</v>
      </c>
      <c r="M100" s="151"/>
    </row>
    <row r="101" spans="3:13" ht="12.75">
      <c r="C101" s="149" t="s">
        <v>187</v>
      </c>
      <c r="D101" s="152" t="s">
        <v>188</v>
      </c>
      <c r="E101" s="156"/>
      <c r="F101" s="147">
        <v>1.8</v>
      </c>
      <c r="G101" s="156"/>
      <c r="H101" s="147">
        <v>1.8</v>
      </c>
      <c r="I101" s="156"/>
      <c r="J101" s="147">
        <v>1.8</v>
      </c>
      <c r="K101" s="150">
        <f t="shared" si="1"/>
        <v>0</v>
      </c>
      <c r="L101" s="148" t="s">
        <v>15</v>
      </c>
      <c r="M101" s="151"/>
    </row>
    <row r="102" spans="3:13" ht="12.75">
      <c r="C102" s="149" t="s">
        <v>189</v>
      </c>
      <c r="D102" s="152" t="s">
        <v>190</v>
      </c>
      <c r="E102" s="153" t="s">
        <v>149</v>
      </c>
      <c r="F102" s="147">
        <v>1.8E-06</v>
      </c>
      <c r="G102" s="153" t="s">
        <v>149</v>
      </c>
      <c r="H102" s="147">
        <v>1.8E-06</v>
      </c>
      <c r="I102" s="153" t="s">
        <v>149</v>
      </c>
      <c r="J102" s="147">
        <v>1.8E-06</v>
      </c>
      <c r="K102" s="150">
        <f t="shared" si="1"/>
        <v>0</v>
      </c>
      <c r="L102" s="148" t="s">
        <v>15</v>
      </c>
      <c r="M102" s="151" t="s">
        <v>150</v>
      </c>
    </row>
    <row r="103" spans="3:13" ht="12.75">
      <c r="C103" s="149" t="s">
        <v>191</v>
      </c>
      <c r="D103" s="152" t="s">
        <v>192</v>
      </c>
      <c r="E103" s="156"/>
      <c r="F103" s="147">
        <v>0.00061</v>
      </c>
      <c r="G103" s="156"/>
      <c r="H103" s="147">
        <v>0.00061</v>
      </c>
      <c r="I103" s="156"/>
      <c r="J103" s="147">
        <v>0.00061</v>
      </c>
      <c r="K103" s="150">
        <f t="shared" si="1"/>
        <v>0</v>
      </c>
      <c r="L103" s="148" t="s">
        <v>15</v>
      </c>
      <c r="M103" s="151"/>
    </row>
    <row r="104" spans="3:13" ht="12.75">
      <c r="C104" s="149" t="s">
        <v>193</v>
      </c>
      <c r="D104" s="152" t="s">
        <v>194</v>
      </c>
      <c r="E104" s="156"/>
      <c r="F104" s="147">
        <v>2.6</v>
      </c>
      <c r="G104" s="156"/>
      <c r="H104" s="147">
        <v>2.6</v>
      </c>
      <c r="I104" s="156"/>
      <c r="J104" s="147">
        <v>2.6</v>
      </c>
      <c r="K104" s="150">
        <f t="shared" si="1"/>
        <v>0</v>
      </c>
      <c r="L104" s="148" t="s">
        <v>15</v>
      </c>
      <c r="M104" s="151"/>
    </row>
    <row r="105" spans="3:13" ht="12.75">
      <c r="C105" s="149" t="s">
        <v>195</v>
      </c>
      <c r="D105" s="152" t="s">
        <v>196</v>
      </c>
      <c r="E105" s="156"/>
      <c r="F105" s="147">
        <v>1.7E-05</v>
      </c>
      <c r="G105" s="156"/>
      <c r="H105" s="147">
        <v>1.7E-05</v>
      </c>
      <c r="I105" s="156"/>
      <c r="J105" s="147">
        <v>1.7E-05</v>
      </c>
      <c r="K105" s="150">
        <f t="shared" si="1"/>
        <v>0</v>
      </c>
      <c r="L105" s="148" t="s">
        <v>16</v>
      </c>
      <c r="M105" s="151" t="s">
        <v>150</v>
      </c>
    </row>
    <row r="106" spans="3:13" ht="12.75">
      <c r="C106" s="149" t="s">
        <v>197</v>
      </c>
      <c r="D106" s="152" t="s">
        <v>198</v>
      </c>
      <c r="E106" s="156"/>
      <c r="F106" s="147">
        <v>1.6</v>
      </c>
      <c r="G106" s="156"/>
      <c r="H106" s="147">
        <v>1.6</v>
      </c>
      <c r="I106" s="156"/>
      <c r="J106" s="147">
        <v>1.6</v>
      </c>
      <c r="K106" s="150">
        <f t="shared" si="1"/>
        <v>0</v>
      </c>
      <c r="L106" s="148" t="s">
        <v>15</v>
      </c>
      <c r="M106" s="151"/>
    </row>
    <row r="107" spans="3:13" ht="12.75">
      <c r="C107" s="149" t="s">
        <v>199</v>
      </c>
      <c r="D107" s="152" t="s">
        <v>200</v>
      </c>
      <c r="E107" s="156"/>
      <c r="F107" s="147">
        <v>5E-05</v>
      </c>
      <c r="G107" s="156"/>
      <c r="H107" s="147">
        <v>5E-05</v>
      </c>
      <c r="I107" s="156"/>
      <c r="J107" s="147">
        <v>5E-05</v>
      </c>
      <c r="K107" s="150">
        <f t="shared" si="1"/>
        <v>0</v>
      </c>
      <c r="L107" s="148" t="s">
        <v>15</v>
      </c>
      <c r="M107" s="151" t="s">
        <v>150</v>
      </c>
    </row>
    <row r="108" spans="3:13" ht="12.75">
      <c r="C108" s="149" t="s">
        <v>201</v>
      </c>
      <c r="D108" s="152" t="s">
        <v>202</v>
      </c>
      <c r="E108" s="156"/>
      <c r="F108" s="147">
        <v>0.0034</v>
      </c>
      <c r="G108" s="156"/>
      <c r="H108" s="147">
        <v>0.0034</v>
      </c>
      <c r="I108" s="156"/>
      <c r="J108" s="147">
        <v>0.0034</v>
      </c>
      <c r="K108" s="150">
        <f t="shared" si="1"/>
        <v>0</v>
      </c>
      <c r="L108" s="148" t="s">
        <v>144</v>
      </c>
      <c r="M108" s="151"/>
    </row>
    <row r="109" spans="3:13" ht="12.75">
      <c r="C109" s="149" t="s">
        <v>203</v>
      </c>
      <c r="D109" s="152" t="s">
        <v>72</v>
      </c>
      <c r="E109" s="156"/>
      <c r="F109" s="147" t="s">
        <v>72</v>
      </c>
      <c r="G109" s="156"/>
      <c r="H109" s="147" t="s">
        <v>72</v>
      </c>
      <c r="I109" s="156"/>
      <c r="J109" s="147" t="s">
        <v>72</v>
      </c>
      <c r="K109" s="165">
        <f>SUMIF(M82:M108,M109,K82:K108)</f>
        <v>0</v>
      </c>
      <c r="L109" s="148" t="s">
        <v>15</v>
      </c>
      <c r="M109" s="151" t="s">
        <v>150</v>
      </c>
    </row>
    <row r="110" spans="3:13" ht="12.75">
      <c r="C110" s="149" t="s">
        <v>204</v>
      </c>
      <c r="D110" s="152" t="s">
        <v>205</v>
      </c>
      <c r="E110" s="153"/>
      <c r="F110" s="147">
        <v>0.0002</v>
      </c>
      <c r="G110" s="153"/>
      <c r="H110" s="147">
        <v>0.0002</v>
      </c>
      <c r="I110" s="153"/>
      <c r="J110" s="147">
        <v>0.0002</v>
      </c>
      <c r="K110" s="165">
        <f aca="true" t="shared" si="2" ref="K110:K123">IF($D$65&gt;0,$D$65*IF($C$139=1,F110/1000000*0.453,IF($C$139=2,H110/1000000*0.4536,IF($C$139=3,J110/1000000*0.4536))),$H$66*IF($C$139=1,F110/1000000*0.543,IF($C$139=2,H110/1000000*0.4536,IF($C$139=3,J110/1000000*0.4536))))</f>
        <v>0</v>
      </c>
      <c r="L110" s="148" t="s">
        <v>15</v>
      </c>
      <c r="M110" s="142"/>
    </row>
    <row r="111" spans="3:13" ht="12.75">
      <c r="C111" s="149" t="s">
        <v>206</v>
      </c>
      <c r="D111" s="152" t="s">
        <v>207</v>
      </c>
      <c r="E111" s="153"/>
      <c r="F111" s="147">
        <v>0.0044</v>
      </c>
      <c r="G111" s="153"/>
      <c r="H111" s="147">
        <v>0.0044</v>
      </c>
      <c r="I111" s="153"/>
      <c r="J111" s="147">
        <v>0.0044</v>
      </c>
      <c r="K111" s="165">
        <f t="shared" si="2"/>
        <v>0</v>
      </c>
      <c r="L111" s="148" t="s">
        <v>16</v>
      </c>
      <c r="M111" s="142"/>
    </row>
    <row r="112" spans="3:13" ht="12.75">
      <c r="C112" s="149" t="s">
        <v>208</v>
      </c>
      <c r="D112" s="152" t="s">
        <v>209</v>
      </c>
      <c r="E112" s="153" t="s">
        <v>149</v>
      </c>
      <c r="F112" s="147">
        <v>1.2E-05</v>
      </c>
      <c r="G112" s="153" t="s">
        <v>149</v>
      </c>
      <c r="H112" s="147">
        <v>1.2E-05</v>
      </c>
      <c r="I112" s="153" t="s">
        <v>149</v>
      </c>
      <c r="J112" s="147">
        <v>1.2E-05</v>
      </c>
      <c r="K112" s="165">
        <f t="shared" si="2"/>
        <v>0</v>
      </c>
      <c r="L112" s="148" t="s">
        <v>15</v>
      </c>
      <c r="M112" s="142"/>
    </row>
    <row r="113" spans="3:13" ht="12.75">
      <c r="C113" s="149" t="s">
        <v>210</v>
      </c>
      <c r="D113" s="152" t="s">
        <v>211</v>
      </c>
      <c r="E113" s="153"/>
      <c r="F113" s="147">
        <v>0.0011</v>
      </c>
      <c r="G113" s="153"/>
      <c r="H113" s="147">
        <v>0.0011</v>
      </c>
      <c r="I113" s="153"/>
      <c r="J113" s="147">
        <v>0.0011</v>
      </c>
      <c r="K113" s="165">
        <f t="shared" si="2"/>
        <v>0</v>
      </c>
      <c r="L113" s="148" t="s">
        <v>16</v>
      </c>
      <c r="M113" s="142"/>
    </row>
    <row r="114" spans="3:13" ht="12.75">
      <c r="C114" s="149" t="s">
        <v>212</v>
      </c>
      <c r="D114" s="152" t="s">
        <v>72</v>
      </c>
      <c r="E114" s="153"/>
      <c r="F114" s="147">
        <v>0.0014</v>
      </c>
      <c r="G114" s="153"/>
      <c r="H114" s="147">
        <v>0.0014</v>
      </c>
      <c r="I114" s="153"/>
      <c r="J114" s="147">
        <v>0.0014</v>
      </c>
      <c r="K114" s="165">
        <f t="shared" si="2"/>
        <v>0</v>
      </c>
      <c r="L114" s="148" t="s">
        <v>16</v>
      </c>
      <c r="M114" s="142"/>
    </row>
    <row r="115" spans="3:13" ht="12.75">
      <c r="C115" s="149" t="s">
        <v>213</v>
      </c>
      <c r="D115" s="152" t="s">
        <v>214</v>
      </c>
      <c r="E115" s="153"/>
      <c r="F115" s="147">
        <v>8.4E-05</v>
      </c>
      <c r="G115" s="153"/>
      <c r="H115" s="147">
        <v>8.4E-05</v>
      </c>
      <c r="I115" s="153"/>
      <c r="J115" s="147">
        <v>8.4E-05</v>
      </c>
      <c r="K115" s="165">
        <f t="shared" si="2"/>
        <v>0</v>
      </c>
      <c r="L115" s="148" t="s">
        <v>16</v>
      </c>
      <c r="M115" s="142"/>
    </row>
    <row r="116" spans="3:13" ht="12.75">
      <c r="C116" s="149" t="s">
        <v>215</v>
      </c>
      <c r="D116" s="152" t="s">
        <v>216</v>
      </c>
      <c r="E116" s="153"/>
      <c r="F116" s="147">
        <v>0.00085</v>
      </c>
      <c r="G116" s="153"/>
      <c r="H116" s="147">
        <v>0.00085</v>
      </c>
      <c r="I116" s="153"/>
      <c r="J116" s="147">
        <v>0.00085</v>
      </c>
      <c r="K116" s="165">
        <f t="shared" si="2"/>
        <v>0</v>
      </c>
      <c r="L116" s="148" t="s">
        <v>144</v>
      </c>
      <c r="M116" s="142"/>
    </row>
    <row r="117" spans="3:13" ht="12.75">
      <c r="C117" s="149" t="s">
        <v>217</v>
      </c>
      <c r="D117" s="152" t="s">
        <v>218</v>
      </c>
      <c r="E117" s="153"/>
      <c r="F117" s="147">
        <v>0.00038</v>
      </c>
      <c r="G117" s="153"/>
      <c r="H117" s="147">
        <v>0.00038</v>
      </c>
      <c r="I117" s="153"/>
      <c r="J117" s="147">
        <v>0.00038</v>
      </c>
      <c r="K117" s="165">
        <f t="shared" si="2"/>
        <v>0</v>
      </c>
      <c r="L117" s="148" t="s">
        <v>16</v>
      </c>
      <c r="M117" s="142"/>
    </row>
    <row r="118" spans="3:13" ht="12.75">
      <c r="C118" s="149" t="s">
        <v>219</v>
      </c>
      <c r="D118" s="152" t="s">
        <v>220</v>
      </c>
      <c r="E118" s="153"/>
      <c r="F118" s="147">
        <v>0.00026</v>
      </c>
      <c r="G118" s="153"/>
      <c r="H118" s="147">
        <v>0.00026</v>
      </c>
      <c r="I118" s="153"/>
      <c r="J118" s="147">
        <v>0.00026</v>
      </c>
      <c r="K118" s="165">
        <f t="shared" si="2"/>
        <v>0</v>
      </c>
      <c r="L118" s="148" t="s">
        <v>16</v>
      </c>
      <c r="M118" s="142"/>
    </row>
    <row r="119" spans="3:13" ht="12.75">
      <c r="C119" s="149" t="s">
        <v>221</v>
      </c>
      <c r="D119" s="152" t="s">
        <v>222</v>
      </c>
      <c r="E119" s="153"/>
      <c r="F119" s="147">
        <v>0.0011</v>
      </c>
      <c r="G119" s="153"/>
      <c r="H119" s="147">
        <v>0.0011</v>
      </c>
      <c r="I119" s="153"/>
      <c r="J119" s="147">
        <v>0.0011</v>
      </c>
      <c r="K119" s="165">
        <f t="shared" si="2"/>
        <v>0</v>
      </c>
      <c r="L119" s="148" t="s">
        <v>16</v>
      </c>
      <c r="M119" s="142"/>
    </row>
    <row r="120" spans="3:13" ht="12.75">
      <c r="C120" s="149" t="s">
        <v>223</v>
      </c>
      <c r="D120" s="152" t="s">
        <v>224</v>
      </c>
      <c r="E120" s="153"/>
      <c r="F120" s="147">
        <v>0.0021</v>
      </c>
      <c r="G120" s="153"/>
      <c r="H120" s="147">
        <v>0.0021</v>
      </c>
      <c r="I120" s="153"/>
      <c r="J120" s="147">
        <v>0.0021</v>
      </c>
      <c r="K120" s="165">
        <f t="shared" si="2"/>
        <v>0</v>
      </c>
      <c r="L120" s="148" t="s">
        <v>144</v>
      </c>
      <c r="M120" s="142"/>
    </row>
    <row r="121" spans="3:13" ht="12.75">
      <c r="C121" s="149" t="s">
        <v>225</v>
      </c>
      <c r="D121" s="152" t="s">
        <v>226</v>
      </c>
      <c r="E121" s="153"/>
      <c r="F121" s="147">
        <v>2.4E-05</v>
      </c>
      <c r="G121" s="153"/>
      <c r="H121" s="147">
        <v>2.4E-05</v>
      </c>
      <c r="I121" s="153"/>
      <c r="J121" s="147">
        <v>2.4E-05</v>
      </c>
      <c r="K121" s="165">
        <f t="shared" si="2"/>
        <v>0</v>
      </c>
      <c r="L121" s="148" t="s">
        <v>15</v>
      </c>
      <c r="M121" s="142"/>
    </row>
    <row r="122" spans="3:13" ht="12.75">
      <c r="C122" s="149" t="s">
        <v>227</v>
      </c>
      <c r="D122" s="152" t="s">
        <v>228</v>
      </c>
      <c r="E122" s="153"/>
      <c r="F122" s="147">
        <v>0.0023</v>
      </c>
      <c r="G122" s="153"/>
      <c r="H122" s="147">
        <v>0.0023</v>
      </c>
      <c r="I122" s="153"/>
      <c r="J122" s="147">
        <v>0.0023</v>
      </c>
      <c r="K122" s="165">
        <f t="shared" si="2"/>
        <v>0</v>
      </c>
      <c r="L122" s="148" t="s">
        <v>16</v>
      </c>
      <c r="M122" s="142"/>
    </row>
    <row r="123" spans="3:13" ht="13.5" thickBot="1">
      <c r="C123" s="157" t="s">
        <v>229</v>
      </c>
      <c r="D123" s="158" t="s">
        <v>230</v>
      </c>
      <c r="E123" s="159"/>
      <c r="F123" s="160">
        <v>0.029</v>
      </c>
      <c r="G123" s="159"/>
      <c r="H123" s="160">
        <v>0.029</v>
      </c>
      <c r="I123" s="159"/>
      <c r="J123" s="160">
        <v>0.029</v>
      </c>
      <c r="K123" s="235">
        <f t="shared" si="2"/>
        <v>0</v>
      </c>
      <c r="L123" s="161" t="s">
        <v>15</v>
      </c>
      <c r="M123" s="162"/>
    </row>
    <row r="124" spans="3:13" ht="12.75">
      <c r="C124" s="163" t="s">
        <v>231</v>
      </c>
      <c r="D124" s="163"/>
      <c r="E124" s="133"/>
      <c r="F124" s="164"/>
      <c r="G124" s="133"/>
      <c r="H124" s="164"/>
      <c r="I124" s="133"/>
      <c r="J124" s="164"/>
      <c r="K124" s="133"/>
      <c r="L124" s="165"/>
      <c r="M124" s="166"/>
    </row>
    <row r="125" spans="3:13" ht="12.75">
      <c r="C125" s="167" t="s">
        <v>232</v>
      </c>
      <c r="D125" s="168"/>
      <c r="E125" s="127"/>
      <c r="F125" s="127"/>
      <c r="G125" s="169"/>
      <c r="H125" s="170"/>
      <c r="I125" s="169"/>
      <c r="J125" s="170"/>
      <c r="K125" s="169"/>
      <c r="L125" s="168"/>
      <c r="M125" s="130"/>
    </row>
    <row r="126" spans="3:13" ht="12.75">
      <c r="C126" s="167" t="s">
        <v>233</v>
      </c>
      <c r="D126" s="167"/>
      <c r="E126" s="167"/>
      <c r="F126" s="167"/>
      <c r="G126" s="167"/>
      <c r="H126" s="171"/>
      <c r="I126" s="167"/>
      <c r="J126" s="171"/>
      <c r="K126" s="167"/>
      <c r="L126" s="167"/>
      <c r="M126" s="128"/>
    </row>
    <row r="127" spans="3:13" ht="12.75">
      <c r="C127" s="172"/>
      <c r="D127" s="167"/>
      <c r="E127" s="167"/>
      <c r="F127" s="167"/>
      <c r="G127" s="167"/>
      <c r="H127" s="171"/>
      <c r="I127" s="167"/>
      <c r="J127" s="171"/>
      <c r="K127" s="167"/>
      <c r="L127" s="167"/>
      <c r="M127" s="128"/>
    </row>
    <row r="128" spans="3:13" ht="12.75">
      <c r="C128" s="173" t="s">
        <v>234</v>
      </c>
      <c r="D128" s="172"/>
      <c r="E128" s="172"/>
      <c r="F128" s="172"/>
      <c r="G128" s="172"/>
      <c r="H128" s="174"/>
      <c r="I128" s="172"/>
      <c r="J128" s="174"/>
      <c r="K128" s="172"/>
      <c r="L128" s="172"/>
      <c r="M128" s="130"/>
    </row>
    <row r="129" spans="3:13" ht="15.75">
      <c r="C129" s="168"/>
      <c r="D129" s="168"/>
      <c r="E129" s="175" t="s">
        <v>235</v>
      </c>
      <c r="F129" s="176" t="s">
        <v>236</v>
      </c>
      <c r="G129" s="172"/>
      <c r="H129" s="174"/>
      <c r="I129" s="172"/>
      <c r="J129" s="174"/>
      <c r="K129" s="172"/>
      <c r="L129" s="172"/>
      <c r="M129" s="130"/>
    </row>
    <row r="130" spans="3:13" ht="15.75">
      <c r="C130" s="168"/>
      <c r="D130" s="168"/>
      <c r="E130" s="175" t="s">
        <v>93</v>
      </c>
      <c r="F130" s="177">
        <f>IF(D65&gt;0,D65,H66)</f>
        <v>0</v>
      </c>
      <c r="G130" s="176" t="s">
        <v>237</v>
      </c>
      <c r="H130" s="174"/>
      <c r="I130" s="172"/>
      <c r="J130" s="174"/>
      <c r="K130" s="172"/>
      <c r="L130" s="172"/>
      <c r="M130" s="130"/>
    </row>
    <row r="131" spans="3:13" ht="12.75">
      <c r="C131" s="168"/>
      <c r="D131" s="168"/>
      <c r="E131" s="175" t="s">
        <v>238</v>
      </c>
      <c r="F131" s="178">
        <f>K72</f>
        <v>0</v>
      </c>
      <c r="G131" s="172"/>
      <c r="H131" s="174"/>
      <c r="I131" s="172"/>
      <c r="J131" s="174"/>
      <c r="K131" s="172"/>
      <c r="L131" s="172"/>
      <c r="M131" s="130"/>
    </row>
    <row r="132" spans="3:13" ht="12.75">
      <c r="C132" s="172"/>
      <c r="D132" s="172"/>
      <c r="E132" s="172"/>
      <c r="F132" s="172"/>
      <c r="G132" s="172"/>
      <c r="H132" s="174"/>
      <c r="I132" s="172"/>
      <c r="J132" s="174"/>
      <c r="K132" s="172"/>
      <c r="L132" s="172"/>
      <c r="M132" s="130"/>
    </row>
    <row r="133" spans="3:13" ht="12.75">
      <c r="C133" s="172"/>
      <c r="D133" s="172"/>
      <c r="E133" s="172"/>
      <c r="F133" s="172"/>
      <c r="G133" s="172"/>
      <c r="H133" s="174"/>
      <c r="I133" s="172"/>
      <c r="J133" s="174"/>
      <c r="K133" s="172"/>
      <c r="L133" s="172"/>
      <c r="M133" s="130"/>
    </row>
    <row r="134" spans="3:13" ht="13.5" thickBot="1">
      <c r="C134" s="172"/>
      <c r="D134" s="172"/>
      <c r="E134" s="127"/>
      <c r="F134" s="172"/>
      <c r="G134" s="172"/>
      <c r="H134" s="174"/>
      <c r="I134" s="172"/>
      <c r="J134" s="174"/>
      <c r="K134" s="172"/>
      <c r="L134" s="172"/>
      <c r="M134" s="130"/>
    </row>
    <row r="135" spans="3:13" ht="25.5">
      <c r="C135" s="179" t="s">
        <v>239</v>
      </c>
      <c r="D135" s="284" t="s">
        <v>243</v>
      </c>
      <c r="E135" s="285" t="s">
        <v>257</v>
      </c>
      <c r="F135" s="285" t="s">
        <v>258</v>
      </c>
      <c r="G135" s="172"/>
      <c r="H135" s="174"/>
      <c r="I135" s="172"/>
      <c r="J135" s="174"/>
      <c r="K135" s="172"/>
      <c r="L135" s="172"/>
      <c r="M135" s="130"/>
    </row>
    <row r="136" spans="3:13" ht="12.75">
      <c r="C136" s="180" t="s">
        <v>240</v>
      </c>
      <c r="D136" s="182" t="s">
        <v>244</v>
      </c>
      <c r="E136" s="283" t="s">
        <v>255</v>
      </c>
      <c r="F136" s="303"/>
      <c r="G136" s="172"/>
      <c r="H136" s="174"/>
      <c r="I136" s="172"/>
      <c r="J136" s="174"/>
      <c r="K136" s="172"/>
      <c r="L136" s="172"/>
      <c r="M136" s="130"/>
    </row>
    <row r="137" spans="3:13" ht="12.75">
      <c r="C137" s="180" t="s">
        <v>241</v>
      </c>
      <c r="D137" s="182" t="s">
        <v>245</v>
      </c>
      <c r="E137" s="283" t="s">
        <v>253</v>
      </c>
      <c r="F137" s="283" t="s">
        <v>253</v>
      </c>
      <c r="G137" s="172"/>
      <c r="H137" s="174"/>
      <c r="I137" s="172"/>
      <c r="J137" s="174"/>
      <c r="K137" s="172"/>
      <c r="L137" s="172"/>
      <c r="M137" s="130"/>
    </row>
    <row r="138" spans="3:13" ht="13.5" thickBot="1">
      <c r="C138" s="180" t="s">
        <v>242</v>
      </c>
      <c r="D138" s="182" t="s">
        <v>246</v>
      </c>
      <c r="E138" s="283" t="s">
        <v>254</v>
      </c>
      <c r="F138" s="283" t="s">
        <v>254</v>
      </c>
      <c r="G138" s="172"/>
      <c r="H138" s="174"/>
      <c r="I138" s="172"/>
      <c r="J138" s="174"/>
      <c r="K138" s="172"/>
      <c r="L138" s="172"/>
      <c r="M138" s="130"/>
    </row>
    <row r="139" spans="3:13" ht="13.5" thickBot="1">
      <c r="C139" s="181">
        <v>1</v>
      </c>
      <c r="D139" s="183">
        <v>1</v>
      </c>
      <c r="E139" s="201">
        <v>2</v>
      </c>
      <c r="F139" s="201">
        <v>2</v>
      </c>
      <c r="G139" s="172"/>
      <c r="H139" s="174"/>
      <c r="I139" s="172"/>
      <c r="J139" s="174"/>
      <c r="K139" s="172"/>
      <c r="L139" s="172"/>
      <c r="M139" s="130"/>
    </row>
    <row r="140" spans="3:13" ht="12.75">
      <c r="C140" s="172"/>
      <c r="D140" s="172"/>
      <c r="E140" s="172"/>
      <c r="F140" s="172"/>
      <c r="G140" s="172"/>
      <c r="H140" s="174"/>
      <c r="I140" s="172"/>
      <c r="J140" s="174"/>
      <c r="K140" s="172"/>
      <c r="L140" s="172"/>
      <c r="M140" s="130"/>
    </row>
    <row r="141" spans="3:13" ht="12.75">
      <c r="C141" s="172"/>
      <c r="D141" s="172"/>
      <c r="E141" s="172"/>
      <c r="F141" s="172"/>
      <c r="G141" s="172"/>
      <c r="H141" s="174"/>
      <c r="I141" s="172"/>
      <c r="J141" s="174"/>
      <c r="K141" s="172"/>
      <c r="L141" s="172"/>
      <c r="M141" s="130"/>
    </row>
    <row r="142" spans="3:13" ht="12.75">
      <c r="C142" s="168"/>
      <c r="D142" s="168"/>
      <c r="E142" s="127"/>
      <c r="F142" s="127"/>
      <c r="G142" s="169"/>
      <c r="H142" s="170"/>
      <c r="I142" s="169"/>
      <c r="J142" s="170"/>
      <c r="K142" s="169"/>
      <c r="L142" s="168"/>
      <c r="M142" s="130"/>
    </row>
    <row r="143" spans="3:13" ht="12.75">
      <c r="C143" s="168"/>
      <c r="D143" s="168"/>
      <c r="E143" s="127"/>
      <c r="F143" s="127"/>
      <c r="G143" s="169"/>
      <c r="H143" s="170"/>
      <c r="I143" s="169"/>
      <c r="J143" s="170"/>
      <c r="K143" s="169"/>
      <c r="L143" s="168"/>
      <c r="M143" s="130"/>
    </row>
    <row r="144" spans="3:13" ht="12.75">
      <c r="C144" s="168"/>
      <c r="D144" s="168"/>
      <c r="E144" s="127"/>
      <c r="F144" s="127"/>
      <c r="G144" s="169"/>
      <c r="H144" s="170"/>
      <c r="I144" s="169"/>
      <c r="J144" s="170"/>
      <c r="K144" s="169"/>
      <c r="L144" s="168"/>
      <c r="M144" s="130"/>
    </row>
    <row r="145" spans="3:13" ht="12.75">
      <c r="C145" s="168"/>
      <c r="D145" s="168"/>
      <c r="E145" s="127"/>
      <c r="F145" s="127"/>
      <c r="G145" s="169"/>
      <c r="H145" s="170"/>
      <c r="I145" s="169"/>
      <c r="J145" s="170"/>
      <c r="K145" s="169"/>
      <c r="L145" s="168"/>
      <c r="M145" s="130"/>
    </row>
    <row r="146" spans="3:13" ht="12.75">
      <c r="C146" s="168"/>
      <c r="D146" s="168"/>
      <c r="E146" s="127"/>
      <c r="F146" s="127"/>
      <c r="G146" s="169"/>
      <c r="H146" s="170"/>
      <c r="I146" s="169"/>
      <c r="J146" s="170"/>
      <c r="K146" s="169"/>
      <c r="L146" s="168"/>
      <c r="M146" s="130"/>
    </row>
    <row r="147" spans="4:9" s="59" customFormat="1" ht="12.75">
      <c r="D147" s="86"/>
      <c r="E147" s="86"/>
      <c r="F147" s="87"/>
      <c r="G147" s="86"/>
      <c r="H147" s="86"/>
      <c r="I147" s="86"/>
    </row>
    <row r="148" spans="4:9" s="59" customFormat="1" ht="12.75">
      <c r="D148" s="86"/>
      <c r="E148" s="86"/>
      <c r="F148" s="87"/>
      <c r="G148" s="86"/>
      <c r="H148" s="86"/>
      <c r="I148" s="86"/>
    </row>
    <row r="149" spans="4:9" s="59" customFormat="1" ht="12.75">
      <c r="D149" s="86"/>
      <c r="E149" s="86"/>
      <c r="F149" s="87"/>
      <c r="G149" s="86"/>
      <c r="H149" s="86"/>
      <c r="I149" s="86"/>
    </row>
    <row r="150" spans="4:9" s="59" customFormat="1" ht="12.75">
      <c r="D150" s="86"/>
      <c r="E150" s="86"/>
      <c r="F150" s="87"/>
      <c r="G150" s="86"/>
      <c r="H150" s="86"/>
      <c r="I150" s="86"/>
    </row>
    <row r="151" spans="4:9" s="59" customFormat="1" ht="12.75">
      <c r="D151" s="86"/>
      <c r="E151" s="86"/>
      <c r="F151" s="87"/>
      <c r="G151" s="86"/>
      <c r="H151" s="86"/>
      <c r="I151" s="86"/>
    </row>
    <row r="152" spans="4:9" s="59" customFormat="1" ht="12.75">
      <c r="D152" s="86"/>
      <c r="E152" s="86"/>
      <c r="F152" s="87"/>
      <c r="G152" s="86"/>
      <c r="H152" s="86"/>
      <c r="I152" s="86"/>
    </row>
    <row r="153" spans="4:9" s="59" customFormat="1" ht="12.75">
      <c r="D153" s="86"/>
      <c r="E153" s="86"/>
      <c r="F153" s="87"/>
      <c r="G153" s="86"/>
      <c r="H153" s="86"/>
      <c r="I153" s="86"/>
    </row>
    <row r="154" spans="4:9" s="59" customFormat="1" ht="12.75">
      <c r="D154" s="86"/>
      <c r="E154" s="86"/>
      <c r="F154" s="87"/>
      <c r="G154" s="86"/>
      <c r="H154" s="86"/>
      <c r="I154" s="86"/>
    </row>
    <row r="155" spans="4:9" s="59" customFormat="1" ht="12.75">
      <c r="D155" s="86"/>
      <c r="E155" s="86"/>
      <c r="F155" s="87"/>
      <c r="G155" s="86"/>
      <c r="H155" s="86"/>
      <c r="I155" s="86"/>
    </row>
    <row r="156" spans="4:9" s="59" customFormat="1" ht="12.75">
      <c r="D156" s="86"/>
      <c r="E156" s="86"/>
      <c r="F156" s="87"/>
      <c r="G156" s="86"/>
      <c r="H156" s="86"/>
      <c r="I156" s="86"/>
    </row>
    <row r="157" spans="4:9" s="59" customFormat="1" ht="12.75">
      <c r="D157" s="86"/>
      <c r="E157" s="86"/>
      <c r="F157" s="87"/>
      <c r="G157" s="86"/>
      <c r="H157" s="86"/>
      <c r="I157" s="86"/>
    </row>
    <row r="158" spans="4:9" s="59" customFormat="1" ht="12.75">
      <c r="D158" s="86"/>
      <c r="E158" s="86"/>
      <c r="F158" s="87"/>
      <c r="G158" s="86"/>
      <c r="H158" s="86"/>
      <c r="I158" s="86"/>
    </row>
    <row r="159" spans="4:9" s="59" customFormat="1" ht="12.75">
      <c r="D159" s="86"/>
      <c r="E159" s="86"/>
      <c r="F159" s="87"/>
      <c r="G159" s="86"/>
      <c r="H159" s="86"/>
      <c r="I159" s="86"/>
    </row>
    <row r="160" spans="4:9" s="59" customFormat="1" ht="12.75">
      <c r="D160" s="86"/>
      <c r="E160" s="86"/>
      <c r="F160" s="87"/>
      <c r="G160" s="86"/>
      <c r="H160" s="86"/>
      <c r="I160" s="86"/>
    </row>
    <row r="161" spans="4:9" s="59" customFormat="1" ht="12.75">
      <c r="D161" s="86"/>
      <c r="E161" s="86"/>
      <c r="F161" s="87"/>
      <c r="G161" s="86"/>
      <c r="H161" s="86"/>
      <c r="I161" s="86"/>
    </row>
    <row r="162" spans="4:9" s="59" customFormat="1" ht="12.75">
      <c r="D162" s="86"/>
      <c r="E162" s="86"/>
      <c r="F162" s="87"/>
      <c r="G162" s="86"/>
      <c r="H162" s="86"/>
      <c r="I162" s="86"/>
    </row>
    <row r="163" spans="4:9" s="59" customFormat="1" ht="12.75">
      <c r="D163" s="86"/>
      <c r="E163" s="86"/>
      <c r="F163" s="87"/>
      <c r="G163" s="86"/>
      <c r="H163" s="86"/>
      <c r="I163" s="86"/>
    </row>
    <row r="164" spans="4:9" s="59" customFormat="1" ht="12.75">
      <c r="D164" s="86"/>
      <c r="E164" s="86"/>
      <c r="F164" s="87"/>
      <c r="G164" s="86"/>
      <c r="H164" s="86"/>
      <c r="I164" s="86"/>
    </row>
    <row r="165" spans="4:9" s="59" customFormat="1" ht="12.75">
      <c r="D165" s="86"/>
      <c r="E165" s="86"/>
      <c r="F165" s="87"/>
      <c r="G165" s="86"/>
      <c r="H165" s="86"/>
      <c r="I165" s="86"/>
    </row>
    <row r="166" spans="4:9" s="59" customFormat="1" ht="12.75">
      <c r="D166" s="86"/>
      <c r="E166" s="86"/>
      <c r="F166" s="87"/>
      <c r="G166" s="86"/>
      <c r="H166" s="86"/>
      <c r="I166" s="86"/>
    </row>
    <row r="167" spans="4:9" s="59" customFormat="1" ht="12.75">
      <c r="D167" s="86"/>
      <c r="E167" s="86"/>
      <c r="F167" s="87"/>
      <c r="G167" s="86"/>
      <c r="H167" s="86"/>
      <c r="I167" s="86"/>
    </row>
    <row r="168" spans="4:9" s="59" customFormat="1" ht="12.75">
      <c r="D168" s="86"/>
      <c r="E168" s="86"/>
      <c r="F168" s="87"/>
      <c r="G168" s="86"/>
      <c r="H168" s="86"/>
      <c r="I168" s="86"/>
    </row>
    <row r="169" spans="4:9" s="59" customFormat="1" ht="12.75">
      <c r="D169" s="86"/>
      <c r="E169" s="86"/>
      <c r="F169" s="87"/>
      <c r="G169" s="86"/>
      <c r="H169" s="86"/>
      <c r="I169" s="86"/>
    </row>
    <row r="170" spans="4:9" s="59" customFormat="1" ht="12.75">
      <c r="D170" s="86"/>
      <c r="E170" s="86"/>
      <c r="F170" s="87"/>
      <c r="G170" s="86"/>
      <c r="H170" s="86"/>
      <c r="I170" s="86"/>
    </row>
    <row r="171" spans="4:9" s="59" customFormat="1" ht="12.75">
      <c r="D171" s="86"/>
      <c r="E171" s="86"/>
      <c r="F171" s="87"/>
      <c r="G171" s="86"/>
      <c r="H171" s="86"/>
      <c r="I171" s="86"/>
    </row>
    <row r="172" spans="4:9" s="59" customFormat="1" ht="12.75">
      <c r="D172" s="86"/>
      <c r="E172" s="86"/>
      <c r="F172" s="87"/>
      <c r="G172" s="86"/>
      <c r="H172" s="86"/>
      <c r="I172" s="86"/>
    </row>
    <row r="173" spans="4:9" s="59" customFormat="1" ht="12.75">
      <c r="D173" s="86"/>
      <c r="E173" s="86"/>
      <c r="F173" s="87"/>
      <c r="G173" s="86"/>
      <c r="H173" s="86"/>
      <c r="I173" s="86"/>
    </row>
    <row r="174" spans="4:9" s="59" customFormat="1" ht="12.75">
      <c r="D174" s="86"/>
      <c r="E174" s="86"/>
      <c r="F174" s="87"/>
      <c r="G174" s="86"/>
      <c r="H174" s="86"/>
      <c r="I174" s="86"/>
    </row>
    <row r="175" spans="4:9" s="59" customFormat="1" ht="12.75">
      <c r="D175" s="86"/>
      <c r="E175" s="86"/>
      <c r="F175" s="87"/>
      <c r="G175" s="86"/>
      <c r="H175" s="86"/>
      <c r="I175" s="86"/>
    </row>
    <row r="176" spans="4:9" s="59" customFormat="1" ht="12.75">
      <c r="D176" s="86"/>
      <c r="E176" s="86"/>
      <c r="F176" s="87"/>
      <c r="G176" s="86"/>
      <c r="H176" s="86"/>
      <c r="I176" s="86"/>
    </row>
    <row r="177" spans="4:9" s="59" customFormat="1" ht="12.75">
      <c r="D177" s="86"/>
      <c r="E177" s="86"/>
      <c r="F177" s="87"/>
      <c r="G177" s="86"/>
      <c r="H177" s="86"/>
      <c r="I177" s="86"/>
    </row>
    <row r="178" spans="4:9" s="59" customFormat="1" ht="12.75">
      <c r="D178" s="86"/>
      <c r="E178" s="86"/>
      <c r="F178" s="87"/>
      <c r="G178" s="86"/>
      <c r="H178" s="86"/>
      <c r="I178" s="86"/>
    </row>
    <row r="179" spans="4:9" s="59" customFormat="1" ht="12.75">
      <c r="D179" s="86"/>
      <c r="E179" s="86"/>
      <c r="F179" s="87"/>
      <c r="G179" s="86"/>
      <c r="H179" s="86"/>
      <c r="I179" s="86"/>
    </row>
    <row r="180" spans="4:9" s="59" customFormat="1" ht="12.75">
      <c r="D180" s="86"/>
      <c r="E180" s="86"/>
      <c r="F180" s="87"/>
      <c r="G180" s="86"/>
      <c r="H180" s="86"/>
      <c r="I180" s="86"/>
    </row>
    <row r="181" spans="4:9" s="59" customFormat="1" ht="12.75">
      <c r="D181" s="86"/>
      <c r="E181" s="86"/>
      <c r="F181" s="87"/>
      <c r="G181" s="86"/>
      <c r="H181" s="86"/>
      <c r="I181" s="86"/>
    </row>
    <row r="182" spans="4:9" s="59" customFormat="1" ht="12.75">
      <c r="D182" s="86"/>
      <c r="E182" s="86"/>
      <c r="F182" s="87"/>
      <c r="G182" s="86"/>
      <c r="H182" s="86"/>
      <c r="I182" s="86"/>
    </row>
    <row r="183" spans="4:9" s="59" customFormat="1" ht="12.75">
      <c r="D183" s="86"/>
      <c r="E183" s="86"/>
      <c r="F183" s="87"/>
      <c r="G183" s="86"/>
      <c r="H183" s="86"/>
      <c r="I183" s="86"/>
    </row>
    <row r="184" spans="4:9" s="59" customFormat="1" ht="12.75">
      <c r="D184" s="86"/>
      <c r="E184" s="86"/>
      <c r="F184" s="87"/>
      <c r="G184" s="86"/>
      <c r="H184" s="86"/>
      <c r="I184" s="86"/>
    </row>
    <row r="185" spans="4:9" s="59" customFormat="1" ht="12.75">
      <c r="D185" s="86"/>
      <c r="E185" s="86"/>
      <c r="F185" s="87"/>
      <c r="G185" s="86"/>
      <c r="H185" s="86"/>
      <c r="I185" s="86"/>
    </row>
    <row r="186" spans="4:9" s="59" customFormat="1" ht="12.75">
      <c r="D186" s="86"/>
      <c r="E186" s="86"/>
      <c r="F186" s="87"/>
      <c r="G186" s="86"/>
      <c r="H186" s="86"/>
      <c r="I186" s="86"/>
    </row>
    <row r="187" spans="4:9" s="59" customFormat="1" ht="12.75">
      <c r="D187" s="86"/>
      <c r="E187" s="86"/>
      <c r="F187" s="87"/>
      <c r="G187" s="86"/>
      <c r="H187" s="86"/>
      <c r="I187" s="86"/>
    </row>
    <row r="188" spans="4:9" s="59" customFormat="1" ht="12.75">
      <c r="D188" s="86"/>
      <c r="E188" s="86"/>
      <c r="F188" s="87"/>
      <c r="G188" s="86"/>
      <c r="H188" s="86"/>
      <c r="I188" s="86"/>
    </row>
    <row r="189" spans="4:9" s="59" customFormat="1" ht="12.75">
      <c r="D189" s="86"/>
      <c r="E189" s="86"/>
      <c r="F189" s="87"/>
      <c r="G189" s="86"/>
      <c r="H189" s="86"/>
      <c r="I189" s="86"/>
    </row>
    <row r="190" spans="4:9" s="59" customFormat="1" ht="12.75">
      <c r="D190" s="86"/>
      <c r="E190" s="86"/>
      <c r="F190" s="87"/>
      <c r="G190" s="86"/>
      <c r="H190" s="86"/>
      <c r="I190" s="86"/>
    </row>
    <row r="191" spans="4:9" s="59" customFormat="1" ht="12.75">
      <c r="D191" s="86"/>
      <c r="E191" s="86"/>
      <c r="F191" s="87"/>
      <c r="G191" s="86"/>
      <c r="H191" s="86"/>
      <c r="I191" s="86"/>
    </row>
    <row r="192" spans="4:9" s="59" customFormat="1" ht="12.75">
      <c r="D192" s="86"/>
      <c r="E192" s="86"/>
      <c r="F192" s="87"/>
      <c r="G192" s="86"/>
      <c r="H192" s="86"/>
      <c r="I192" s="86"/>
    </row>
    <row r="193" spans="4:9" s="59" customFormat="1" ht="12.75">
      <c r="D193" s="86"/>
      <c r="E193" s="86"/>
      <c r="F193" s="87"/>
      <c r="G193" s="86"/>
      <c r="H193" s="86"/>
      <c r="I193" s="86"/>
    </row>
    <row r="194" spans="4:9" s="59" customFormat="1" ht="12.75">
      <c r="D194" s="86"/>
      <c r="E194" s="86"/>
      <c r="F194" s="87"/>
      <c r="G194" s="86"/>
      <c r="H194" s="86"/>
      <c r="I194" s="86"/>
    </row>
    <row r="195" spans="4:9" s="59" customFormat="1" ht="12.75">
      <c r="D195" s="86"/>
      <c r="E195" s="86"/>
      <c r="F195" s="87"/>
      <c r="G195" s="86"/>
      <c r="H195" s="86"/>
      <c r="I195" s="86"/>
    </row>
    <row r="196" spans="4:9" s="59" customFormat="1" ht="12.75">
      <c r="D196" s="86"/>
      <c r="E196" s="86"/>
      <c r="F196" s="87"/>
      <c r="G196" s="86"/>
      <c r="H196" s="86"/>
      <c r="I196" s="86"/>
    </row>
    <row r="197" spans="4:9" s="59" customFormat="1" ht="12.75">
      <c r="D197" s="86"/>
      <c r="E197" s="86"/>
      <c r="F197" s="87"/>
      <c r="G197" s="86"/>
      <c r="H197" s="86"/>
      <c r="I197" s="86"/>
    </row>
    <row r="198" spans="4:9" s="59" customFormat="1" ht="12.75">
      <c r="D198" s="86"/>
      <c r="E198" s="86"/>
      <c r="F198" s="87"/>
      <c r="G198" s="86"/>
      <c r="H198" s="86"/>
      <c r="I198" s="86"/>
    </row>
    <row r="199" spans="4:9" s="59" customFormat="1" ht="12.75">
      <c r="D199" s="86"/>
      <c r="E199" s="86"/>
      <c r="F199" s="87"/>
      <c r="G199" s="86"/>
      <c r="H199" s="86"/>
      <c r="I199" s="86"/>
    </row>
    <row r="200" spans="4:9" s="59" customFormat="1" ht="12.75">
      <c r="D200" s="86"/>
      <c r="E200" s="86"/>
      <c r="F200" s="87"/>
      <c r="G200" s="86"/>
      <c r="H200" s="86"/>
      <c r="I200" s="86"/>
    </row>
    <row r="201" spans="4:9" s="59" customFormat="1" ht="12.75">
      <c r="D201" s="86"/>
      <c r="E201" s="86"/>
      <c r="F201" s="87"/>
      <c r="G201" s="86"/>
      <c r="H201" s="86"/>
      <c r="I201" s="86"/>
    </row>
    <row r="202" spans="4:9" s="59" customFormat="1" ht="12.75">
      <c r="D202" s="86"/>
      <c r="E202" s="86"/>
      <c r="F202" s="87"/>
      <c r="G202" s="86"/>
      <c r="H202" s="86"/>
      <c r="I202" s="86"/>
    </row>
    <row r="203" spans="4:9" s="59" customFormat="1" ht="12.75">
      <c r="D203" s="86"/>
      <c r="E203" s="86"/>
      <c r="F203" s="87"/>
      <c r="G203" s="86"/>
      <c r="H203" s="86"/>
      <c r="I203" s="86"/>
    </row>
    <row r="204" spans="4:9" s="59" customFormat="1" ht="12.75">
      <c r="D204" s="86"/>
      <c r="E204" s="86"/>
      <c r="F204" s="87"/>
      <c r="G204" s="86"/>
      <c r="H204" s="86"/>
      <c r="I204" s="86"/>
    </row>
    <row r="205" spans="4:9" s="59" customFormat="1" ht="12.75">
      <c r="D205" s="86"/>
      <c r="E205" s="86"/>
      <c r="F205" s="87"/>
      <c r="G205" s="86"/>
      <c r="H205" s="86"/>
      <c r="I205" s="86"/>
    </row>
    <row r="206" spans="4:9" s="59" customFormat="1" ht="12.75">
      <c r="D206" s="86"/>
      <c r="E206" s="86"/>
      <c r="F206" s="87"/>
      <c r="G206" s="86"/>
      <c r="H206" s="86"/>
      <c r="I206" s="86"/>
    </row>
    <row r="207" spans="4:9" s="59" customFormat="1" ht="12.75">
      <c r="D207" s="86"/>
      <c r="E207" s="86"/>
      <c r="F207" s="87"/>
      <c r="G207" s="86"/>
      <c r="H207" s="86"/>
      <c r="I207" s="86"/>
    </row>
    <row r="208" spans="4:9" s="59" customFormat="1" ht="12.75">
      <c r="D208" s="86"/>
      <c r="E208" s="86"/>
      <c r="F208" s="87"/>
      <c r="G208" s="86"/>
      <c r="H208" s="86"/>
      <c r="I208" s="86"/>
    </row>
    <row r="209" spans="4:9" s="59" customFormat="1" ht="12.75">
      <c r="D209" s="86"/>
      <c r="E209" s="86"/>
      <c r="F209" s="87"/>
      <c r="G209" s="86"/>
      <c r="H209" s="86"/>
      <c r="I209" s="86"/>
    </row>
    <row r="210" spans="4:9" s="59" customFormat="1" ht="12.75">
      <c r="D210" s="86"/>
      <c r="E210" s="86"/>
      <c r="F210" s="87"/>
      <c r="G210" s="86"/>
      <c r="H210" s="86"/>
      <c r="I210" s="86"/>
    </row>
    <row r="211" spans="4:9" s="59" customFormat="1" ht="12.75">
      <c r="D211" s="86"/>
      <c r="E211" s="86"/>
      <c r="F211" s="87"/>
      <c r="G211" s="86"/>
      <c r="H211" s="86"/>
      <c r="I211" s="86"/>
    </row>
    <row r="212" spans="4:9" s="59" customFormat="1" ht="12.75">
      <c r="D212" s="86"/>
      <c r="E212" s="86"/>
      <c r="F212" s="87"/>
      <c r="G212" s="86"/>
      <c r="H212" s="86"/>
      <c r="I212" s="86"/>
    </row>
    <row r="213" spans="4:9" s="59" customFormat="1" ht="12.75">
      <c r="D213" s="86"/>
      <c r="E213" s="86"/>
      <c r="F213" s="87"/>
      <c r="G213" s="86"/>
      <c r="H213" s="86"/>
      <c r="I213" s="86"/>
    </row>
    <row r="214" spans="4:9" s="59" customFormat="1" ht="12.75">
      <c r="D214" s="86"/>
      <c r="E214" s="86"/>
      <c r="F214" s="87"/>
      <c r="G214" s="86"/>
      <c r="H214" s="86"/>
      <c r="I214" s="86"/>
    </row>
    <row r="215" spans="4:9" s="59" customFormat="1" ht="12.75">
      <c r="D215" s="86"/>
      <c r="E215" s="86"/>
      <c r="F215" s="87"/>
      <c r="G215" s="86"/>
      <c r="H215" s="86"/>
      <c r="I215" s="86"/>
    </row>
    <row r="216" spans="4:9" s="59" customFormat="1" ht="12.75">
      <c r="D216" s="86"/>
      <c r="E216" s="86"/>
      <c r="F216" s="87"/>
      <c r="G216" s="86"/>
      <c r="H216" s="86"/>
      <c r="I216" s="86"/>
    </row>
    <row r="217" spans="4:9" s="59" customFormat="1" ht="12.75">
      <c r="D217" s="86"/>
      <c r="E217" s="86"/>
      <c r="F217" s="87"/>
      <c r="G217" s="86"/>
      <c r="H217" s="86"/>
      <c r="I217" s="86"/>
    </row>
    <row r="218" spans="4:9" s="59" customFormat="1" ht="12.75">
      <c r="D218" s="86"/>
      <c r="E218" s="86"/>
      <c r="F218" s="87"/>
      <c r="G218" s="86"/>
      <c r="H218" s="86"/>
      <c r="I218" s="86"/>
    </row>
    <row r="219" spans="4:9" s="59" customFormat="1" ht="12.75">
      <c r="D219" s="86"/>
      <c r="E219" s="86"/>
      <c r="F219" s="87"/>
      <c r="G219" s="86"/>
      <c r="H219" s="86"/>
      <c r="I219" s="86"/>
    </row>
    <row r="220" spans="4:9" s="59" customFormat="1" ht="12.75">
      <c r="D220" s="86"/>
      <c r="E220" s="86"/>
      <c r="F220" s="87"/>
      <c r="G220" s="86"/>
      <c r="H220" s="86"/>
      <c r="I220" s="86"/>
    </row>
    <row r="221" spans="4:9" s="59" customFormat="1" ht="12.75">
      <c r="D221" s="86"/>
      <c r="E221" s="86"/>
      <c r="F221" s="87"/>
      <c r="G221" s="86"/>
      <c r="H221" s="86"/>
      <c r="I221" s="86"/>
    </row>
    <row r="222" spans="4:9" s="59" customFormat="1" ht="12.75">
      <c r="D222" s="86"/>
      <c r="E222" s="86"/>
      <c r="F222" s="87"/>
      <c r="G222" s="86"/>
      <c r="H222" s="86"/>
      <c r="I222" s="86"/>
    </row>
    <row r="223" spans="4:9" s="59" customFormat="1" ht="12.75">
      <c r="D223" s="86"/>
      <c r="E223" s="86"/>
      <c r="F223" s="87"/>
      <c r="G223" s="86"/>
      <c r="H223" s="86"/>
      <c r="I223" s="86"/>
    </row>
    <row r="224" spans="4:9" s="59" customFormat="1" ht="12.75">
      <c r="D224" s="86"/>
      <c r="E224" s="86"/>
      <c r="F224" s="87"/>
      <c r="G224" s="86"/>
      <c r="H224" s="86"/>
      <c r="I224" s="86"/>
    </row>
  </sheetData>
  <sheetProtection sheet="1" objects="1" scenarios="1"/>
  <mergeCells count="8">
    <mergeCell ref="C5:G5"/>
    <mergeCell ref="C6:G6"/>
    <mergeCell ref="E68:J68"/>
    <mergeCell ref="L68:L70"/>
    <mergeCell ref="E69:J69"/>
    <mergeCell ref="E70:F70"/>
    <mergeCell ref="G70:H70"/>
    <mergeCell ref="I70:J70"/>
  </mergeCells>
  <printOptions/>
  <pageMargins left="0.75" right="0.75" top="1" bottom="1" header="0.5" footer="0.5"/>
  <pageSetup horizontalDpi="600" verticalDpi="600" orientation="portrait" r:id="rId2"/>
  <ignoredErrors>
    <ignoredError sqref="H34 H48" formula="1"/>
  </ignoredErrors>
  <drawing r:id="rId1"/>
</worksheet>
</file>

<file path=xl/worksheets/sheet4.xml><?xml version="1.0" encoding="utf-8"?>
<worksheet xmlns="http://schemas.openxmlformats.org/spreadsheetml/2006/main" xmlns:r="http://schemas.openxmlformats.org/officeDocument/2006/relationships">
  <dimension ref="A1:F144"/>
  <sheetViews>
    <sheetView zoomScalePageLayoutView="0" workbookViewId="0" topLeftCell="A1">
      <selection activeCell="C6" sqref="C6"/>
    </sheetView>
  </sheetViews>
  <sheetFormatPr defaultColWidth="9.140625" defaultRowHeight="12.75"/>
  <cols>
    <col min="2" max="2" width="22.00390625" style="0" customWidth="1"/>
    <col min="3" max="3" width="82.421875" style="0" customWidth="1"/>
    <col min="7" max="25" width="9.140625" style="93" customWidth="1"/>
  </cols>
  <sheetData>
    <row r="1" spans="1:6" ht="12.75">
      <c r="A1" s="93"/>
      <c r="B1" s="93"/>
      <c r="C1" s="93"/>
      <c r="D1" s="93"/>
      <c r="E1" s="93"/>
      <c r="F1" s="93"/>
    </row>
    <row r="2" spans="1:6" ht="12.75">
      <c r="A2" s="93"/>
      <c r="B2" s="93"/>
      <c r="C2" s="93"/>
      <c r="D2" s="93"/>
      <c r="E2" s="93"/>
      <c r="F2" s="93"/>
    </row>
    <row r="3" spans="1:6" ht="12.75">
      <c r="A3" s="93"/>
      <c r="B3" s="93"/>
      <c r="C3" s="93"/>
      <c r="D3" s="93"/>
      <c r="E3" s="93"/>
      <c r="F3" s="93"/>
    </row>
    <row r="4" spans="1:6" ht="15.75">
      <c r="A4" s="93"/>
      <c r="B4" s="93"/>
      <c r="C4" s="94" t="s">
        <v>90</v>
      </c>
      <c r="D4" s="93"/>
      <c r="E4" s="93"/>
      <c r="F4" s="93"/>
    </row>
    <row r="5" spans="1:6" ht="13.5" thickBot="1">
      <c r="A5" s="93"/>
      <c r="B5" s="93"/>
      <c r="C5" t="str">
        <f>Instructions!$C$4</f>
        <v>Version 3.0 Last Update: November 17, 2011 YS, JA, &amp; ZI</v>
      </c>
      <c r="D5" s="93"/>
      <c r="E5" s="93"/>
      <c r="F5" s="93"/>
    </row>
    <row r="6" spans="1:6" ht="39" customHeight="1" thickBot="1">
      <c r="A6" s="93"/>
      <c r="B6" s="93"/>
      <c r="C6" s="27" t="s">
        <v>51</v>
      </c>
      <c r="D6" s="93"/>
      <c r="E6" s="93"/>
      <c r="F6" s="93"/>
    </row>
    <row r="7" spans="1:6" ht="13.5" thickBot="1">
      <c r="A7" s="93"/>
      <c r="B7" s="93"/>
      <c r="D7" s="93"/>
      <c r="E7" s="93"/>
      <c r="F7" s="93"/>
    </row>
    <row r="8" spans="1:6" ht="31.5">
      <c r="A8" s="93"/>
      <c r="B8" s="93"/>
      <c r="C8" s="115" t="s">
        <v>52</v>
      </c>
      <c r="D8" s="93"/>
      <c r="E8" s="93"/>
      <c r="F8" s="93"/>
    </row>
    <row r="9" spans="1:6" ht="13.5" thickBot="1">
      <c r="A9" s="93"/>
      <c r="B9" s="93"/>
      <c r="C9" s="116" t="s">
        <v>53</v>
      </c>
      <c r="D9" s="93"/>
      <c r="E9" s="93"/>
      <c r="F9" s="93"/>
    </row>
    <row r="10" spans="1:6" ht="12.75">
      <c r="A10" s="93"/>
      <c r="B10" s="93"/>
      <c r="C10" s="93"/>
      <c r="D10" s="93"/>
      <c r="E10" s="93"/>
      <c r="F10" s="93"/>
    </row>
    <row r="11" spans="1:6" ht="23.25" thickBot="1">
      <c r="A11" s="93"/>
      <c r="B11" s="93"/>
      <c r="C11" s="314" t="s">
        <v>301</v>
      </c>
      <c r="D11" s="93"/>
      <c r="E11" s="93"/>
      <c r="F11" s="93"/>
    </row>
    <row r="12" spans="1:6" ht="47.25">
      <c r="A12" s="93"/>
      <c r="B12" s="93"/>
      <c r="C12" s="286" t="s">
        <v>277</v>
      </c>
      <c r="D12" s="93"/>
      <c r="E12" s="114"/>
      <c r="F12" s="93"/>
    </row>
    <row r="13" spans="1:6" ht="60.75">
      <c r="A13" s="93"/>
      <c r="B13" s="93"/>
      <c r="C13" s="287" t="s">
        <v>278</v>
      </c>
      <c r="D13" s="93"/>
      <c r="E13" s="93"/>
      <c r="F13" s="93"/>
    </row>
    <row r="14" spans="1:6" ht="45.75">
      <c r="A14" s="93"/>
      <c r="B14" s="93"/>
      <c r="C14" s="287" t="s">
        <v>279</v>
      </c>
      <c r="D14" s="93"/>
      <c r="E14" s="93"/>
      <c r="F14" s="93"/>
    </row>
    <row r="15" spans="1:6" ht="30.75">
      <c r="A15" s="93"/>
      <c r="B15" s="93"/>
      <c r="C15" s="287" t="s">
        <v>280</v>
      </c>
      <c r="D15" s="93"/>
      <c r="E15" s="93"/>
      <c r="F15" s="93"/>
    </row>
    <row r="16" spans="1:6" ht="16.5" thickBot="1">
      <c r="A16" s="93"/>
      <c r="B16" s="93"/>
      <c r="C16" s="288"/>
      <c r="D16" s="93"/>
      <c r="E16" s="93"/>
      <c r="F16" s="93"/>
    </row>
    <row r="17" spans="1:6" ht="34.5">
      <c r="A17" s="93"/>
      <c r="B17" s="93"/>
      <c r="C17" s="289" t="s">
        <v>281</v>
      </c>
      <c r="D17" s="93"/>
      <c r="E17" s="93"/>
      <c r="F17" s="93"/>
    </row>
    <row r="18" spans="1:6" ht="12.75">
      <c r="A18" s="93"/>
      <c r="B18" s="93"/>
      <c r="C18" s="93"/>
      <c r="D18" s="93"/>
      <c r="E18" s="93"/>
      <c r="F18" s="93"/>
    </row>
    <row r="19" spans="1:6" ht="12.75">
      <c r="A19" s="93"/>
      <c r="B19" s="93"/>
      <c r="C19" s="93"/>
      <c r="D19" s="93"/>
      <c r="E19" s="93"/>
      <c r="F19" s="93"/>
    </row>
    <row r="20" spans="1:6" ht="12.75">
      <c r="A20" s="93"/>
      <c r="B20" s="93"/>
      <c r="C20" s="93"/>
      <c r="D20" s="93"/>
      <c r="E20" s="93"/>
      <c r="F20" s="93"/>
    </row>
    <row r="21" spans="1:6" ht="12.75">
      <c r="A21" s="93"/>
      <c r="B21" s="93"/>
      <c r="C21" s="93"/>
      <c r="D21" s="93"/>
      <c r="E21" s="93"/>
      <c r="F21" s="93"/>
    </row>
    <row r="22" spans="1:6" ht="12.75">
      <c r="A22" s="93"/>
      <c r="B22" s="93"/>
      <c r="C22" s="93"/>
      <c r="D22" s="93"/>
      <c r="E22" s="93"/>
      <c r="F22" s="93"/>
    </row>
    <row r="23" spans="1:6" ht="12.75">
      <c r="A23" s="93"/>
      <c r="B23" s="93"/>
      <c r="C23" s="93"/>
      <c r="D23" s="93"/>
      <c r="E23" s="93"/>
      <c r="F23" s="93"/>
    </row>
    <row r="24" spans="1:6" ht="15.75">
      <c r="A24" s="93"/>
      <c r="B24" s="93"/>
      <c r="C24" s="111" t="s">
        <v>99</v>
      </c>
      <c r="D24" s="93"/>
      <c r="E24" s="93"/>
      <c r="F24" s="93"/>
    </row>
    <row r="25" spans="1:6" ht="16.5" thickBot="1">
      <c r="A25" s="93"/>
      <c r="B25" s="93"/>
      <c r="C25" s="112"/>
      <c r="D25" s="93"/>
      <c r="E25" s="93"/>
      <c r="F25" s="93"/>
    </row>
    <row r="26" spans="1:6" ht="79.5" thickBot="1">
      <c r="A26" s="93"/>
      <c r="B26" s="93"/>
      <c r="C26" s="113" t="s">
        <v>100</v>
      </c>
      <c r="D26" s="93"/>
      <c r="E26" s="93"/>
      <c r="F26" s="93"/>
    </row>
    <row r="27" s="93" customFormat="1" ht="12.75"/>
    <row r="28" s="93" customFormat="1" ht="12.75"/>
    <row r="29" s="93" customFormat="1" ht="12.75"/>
    <row r="30" s="93" customFormat="1" ht="12.75"/>
    <row r="31" s="93" customFormat="1" ht="12.75"/>
    <row r="32" s="93" customFormat="1" ht="12.75"/>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row r="46" s="93" customFormat="1" ht="12.75"/>
    <row r="47" s="93" customFormat="1" ht="12.75"/>
    <row r="48" s="93" customFormat="1" ht="12.75"/>
    <row r="49" s="93" customFormat="1" ht="12.75"/>
    <row r="50" s="93" customFormat="1" ht="12.75"/>
    <row r="51" s="93" customFormat="1" ht="12.75"/>
    <row r="52" s="93" customFormat="1" ht="12.75"/>
    <row r="53" s="93" customFormat="1" ht="12.75"/>
    <row r="54" s="93" customFormat="1" ht="12.75"/>
    <row r="55" s="93" customFormat="1" ht="12.75"/>
    <row r="56" s="93" customFormat="1" ht="12.75"/>
    <row r="57" s="93" customFormat="1" ht="12.75"/>
    <row r="58" s="93" customFormat="1" ht="12.75"/>
    <row r="59" s="93" customFormat="1" ht="12.75"/>
    <row r="60" s="93" customFormat="1" ht="12.75"/>
    <row r="61" s="93" customFormat="1" ht="12.75"/>
    <row r="62" s="93" customFormat="1" ht="12.75"/>
    <row r="63" s="93" customFormat="1" ht="12.75"/>
    <row r="64" s="93" customFormat="1" ht="12.75"/>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ht="12.75">
      <c r="C142" s="93"/>
    </row>
    <row r="143" ht="12.75">
      <c r="C143" s="93"/>
    </row>
    <row r="144" ht="12.75">
      <c r="C144" s="93"/>
    </row>
  </sheetData>
  <sheetProtection sheet="1" objects="1" scenarios="1"/>
  <hyperlinks>
    <hyperlink ref="C9" r:id="rId1" display="http://www.epa.gov/ttn/chief/ap42/ch09/final/c9s12-1.pdf"/>
    <hyperlink ref="C17" r:id="rId2" display="1 For details refer to the Environmental Reporting and Disclosure Bylaw available at the ChemTRAC website."/>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Seaman</dc:creator>
  <cp:keywords/>
  <dc:description/>
  <cp:lastModifiedBy>jakbar</cp:lastModifiedBy>
  <cp:lastPrinted>2008-09-10T20:58:43Z</cp:lastPrinted>
  <dcterms:created xsi:type="dcterms:W3CDTF">2003-10-06T20:49:16Z</dcterms:created>
  <dcterms:modified xsi:type="dcterms:W3CDTF">2011-12-16T20:27:01Z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-1028312666</vt:i4>
  </property>
  <property fmtid="{D5CDD505-2E9C-101B-9397-08002B2CF9AE}" pid="3" name="_PreviousAdHocReviewCycleID">
    <vt:i4>-72908686</vt:i4>
  </property>
  <property fmtid="{D5CDD505-2E9C-101B-9397-08002B2CF9AE}" pid="4" name="_EmailSubject">
    <vt:lpwstr>Beer Brewing Spreadsheet</vt:lpwstr>
  </property>
  <property fmtid="{D5CDD505-2E9C-101B-9397-08002B2CF9AE}" pid="5" name="_AuthorEmail">
    <vt:lpwstr>Kelli.Dawson@ec.gc.ca</vt:lpwstr>
  </property>
  <property fmtid="{D5CDD505-2E9C-101B-9397-08002B2CF9AE}" pid="6" name="_AuthorEmailDisplayName">
    <vt:lpwstr>Dawson,Kelli [PYR]</vt:lpwstr>
  </property>
  <property fmtid="{D5CDD505-2E9C-101B-9397-08002B2CF9AE}" pid="7" name="_ReviewingToolsShownOnce">
    <vt:lpwstr/>
  </property>
</Properties>
</file>