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228" yWindow="36" windowWidth="12120" windowHeight="8220" tabRatio="665"/>
  </bookViews>
  <sheets>
    <sheet name="Instructions" sheetId="4" r:id="rId1"/>
    <sheet name="Input-Output" sheetId="2" r:id="rId2"/>
    <sheet name="All Substances" sheetId="3" r:id="rId3"/>
    <sheet name="Calculations" sheetId="1" r:id="rId4"/>
    <sheet name="References" sheetId="6" r:id="rId5"/>
  </sheets>
  <definedNames>
    <definedName name="_xlnm.Print_Area" localSheetId="0">Instructions!$C$1:$D$28</definedName>
  </definedNames>
  <calcPr calcId="125725"/>
</workbook>
</file>

<file path=xl/calcChain.xml><?xml version="1.0" encoding="utf-8"?>
<calcChain xmlns="http://schemas.openxmlformats.org/spreadsheetml/2006/main">
  <c r="D9" i="1"/>
  <c r="D10" s="1"/>
  <c r="C90"/>
  <c r="D90"/>
  <c r="F90" s="1"/>
  <c r="G90" s="1"/>
  <c r="C91"/>
  <c r="D91"/>
  <c r="F91" s="1"/>
  <c r="C92"/>
  <c r="D92"/>
  <c r="F92" s="1"/>
  <c r="G92" s="1"/>
  <c r="C93"/>
  <c r="D93"/>
  <c r="F93" s="1"/>
  <c r="G93" s="1"/>
  <c r="C94"/>
  <c r="D94"/>
  <c r="F94" s="1"/>
  <c r="G94" s="1"/>
  <c r="C95"/>
  <c r="D95"/>
  <c r="F95" s="1"/>
  <c r="G95" s="1"/>
  <c r="C96"/>
  <c r="D96"/>
  <c r="F96" s="1"/>
  <c r="G96" s="1"/>
  <c r="D102"/>
  <c r="D103"/>
  <c r="D106" s="1"/>
  <c r="D107" s="1"/>
  <c r="N20" i="2"/>
  <c r="N19"/>
  <c r="N18"/>
  <c r="N17"/>
  <c r="N16"/>
  <c r="L18" i="1"/>
  <c r="H102"/>
  <c r="G102"/>
  <c r="F102"/>
  <c r="H9"/>
  <c r="H10" s="1"/>
  <c r="K69" l="1"/>
  <c r="H63" i="3" s="1"/>
  <c r="E63" s="1"/>
  <c r="K43" i="1"/>
  <c r="H44" i="3" s="1"/>
  <c r="E44" s="1"/>
  <c r="K51" i="1"/>
  <c r="H51" i="3" s="1"/>
  <c r="E51" s="1"/>
  <c r="K54" i="1"/>
  <c r="H54" i="3" s="1"/>
  <c r="E54" s="1"/>
  <c r="K21" i="1"/>
  <c r="K23"/>
  <c r="H27" i="3" s="1"/>
  <c r="E27" s="1"/>
  <c r="K56" i="1"/>
  <c r="H55" i="3" s="1"/>
  <c r="E55" s="1"/>
  <c r="K20" i="1"/>
  <c r="H24" i="3" s="1"/>
  <c r="E24" s="1"/>
  <c r="K61" i="1"/>
  <c r="H58" i="3" s="1"/>
  <c r="E58" s="1"/>
  <c r="K42" i="1"/>
  <c r="H43" i="3" s="1"/>
  <c r="E43" s="1"/>
  <c r="K37" i="1"/>
  <c r="H38" i="3" s="1"/>
  <c r="E38" s="1"/>
  <c r="K49" i="1"/>
  <c r="H49" i="3" s="1"/>
  <c r="E49" s="1"/>
  <c r="K48" i="1"/>
  <c r="H48" i="3" s="1"/>
  <c r="E48" s="1"/>
  <c r="K53" i="1"/>
  <c r="H53" i="3" s="1"/>
  <c r="E53" s="1"/>
  <c r="K59" i="1"/>
  <c r="H15" i="3" s="1"/>
  <c r="K41" i="1"/>
  <c r="H42" i="3" s="1"/>
  <c r="E42" s="1"/>
  <c r="K22" i="1"/>
  <c r="H26" i="3" s="1"/>
  <c r="E26" s="1"/>
  <c r="K57" i="1"/>
  <c r="H56" i="3" s="1"/>
  <c r="E56" s="1"/>
  <c r="K17" i="1"/>
  <c r="H22" i="3" s="1"/>
  <c r="E22" s="1"/>
  <c r="K60" i="1"/>
  <c r="H16" i="3" s="1"/>
  <c r="K64" i="1"/>
  <c r="H18" i="3" s="1"/>
  <c r="K30" i="1"/>
  <c r="H32" i="3" s="1"/>
  <c r="E32" s="1"/>
  <c r="K68" i="1"/>
  <c r="H62" i="3" s="1"/>
  <c r="E62" s="1"/>
  <c r="K45" i="1"/>
  <c r="H46" i="3" s="1"/>
  <c r="E46" s="1"/>
  <c r="K52" i="1"/>
  <c r="H52" i="3" s="1"/>
  <c r="E52" s="1"/>
  <c r="K39" i="1"/>
  <c r="H40" i="3" s="1"/>
  <c r="E40" s="1"/>
  <c r="K67" i="1"/>
  <c r="H61" i="3" s="1"/>
  <c r="E61" s="1"/>
  <c r="K25" i="1"/>
  <c r="H28" i="3" s="1"/>
  <c r="E28" s="1"/>
  <c r="K58" i="1"/>
  <c r="H57" i="3" s="1"/>
  <c r="E57" s="1"/>
  <c r="K27" i="1"/>
  <c r="H29" i="3" s="1"/>
  <c r="E29" s="1"/>
  <c r="K50" i="1"/>
  <c r="H50" i="3" s="1"/>
  <c r="E50" s="1"/>
  <c r="K32" i="1"/>
  <c r="H34" i="3" s="1"/>
  <c r="E34" s="1"/>
  <c r="K44" i="1"/>
  <c r="H45" i="3" s="1"/>
  <c r="E45" s="1"/>
  <c r="K47" i="1"/>
  <c r="H47" i="3" s="1"/>
  <c r="E47" s="1"/>
  <c r="K24" i="1"/>
  <c r="H20" i="3" s="1"/>
  <c r="K34" i="1"/>
  <c r="H12" i="3" s="1"/>
  <c r="K18" i="1"/>
  <c r="K26"/>
  <c r="H11" i="3" s="1"/>
  <c r="K40" i="1"/>
  <c r="H41" i="3" s="1"/>
  <c r="E41" s="1"/>
  <c r="K65" i="1"/>
  <c r="H60" i="3" s="1"/>
  <c r="E60" s="1"/>
  <c r="K35" i="1"/>
  <c r="H36" i="3" s="1"/>
  <c r="E36" s="1"/>
  <c r="K46" i="1"/>
  <c r="H13" i="3" s="1"/>
  <c r="K36" i="1"/>
  <c r="H37" i="3" s="1"/>
  <c r="E37" s="1"/>
  <c r="K38" i="1"/>
  <c r="H39" i="3" s="1"/>
  <c r="E39" s="1"/>
  <c r="K31" i="1"/>
  <c r="H33" i="3" s="1"/>
  <c r="E33" s="1"/>
  <c r="K19" i="1"/>
  <c r="H23" i="3" s="1"/>
  <c r="E23" s="1"/>
  <c r="K63" i="1"/>
  <c r="H17" i="3" s="1"/>
  <c r="K66" i="1"/>
  <c r="H19" i="3" s="1"/>
  <c r="K28" i="1"/>
  <c r="K62"/>
  <c r="H59" i="3" s="1"/>
  <c r="E59" s="1"/>
  <c r="K29" i="1"/>
  <c r="H31" i="3" s="1"/>
  <c r="E31" s="1"/>
  <c r="K33" i="1"/>
  <c r="H35" i="3" s="1"/>
  <c r="E35" s="1"/>
  <c r="D11" i="1"/>
  <c r="F76"/>
  <c r="G91"/>
  <c r="G97" s="1"/>
  <c r="F97"/>
  <c r="H25" i="3" l="1"/>
  <c r="E25" s="1"/>
  <c r="E19"/>
  <c r="E50" i="2" s="1"/>
  <c r="H50"/>
  <c r="E12" i="3"/>
  <c r="E43" i="2" s="1"/>
  <c r="H43"/>
  <c r="H30" i="3"/>
  <c r="E30" s="1"/>
  <c r="K55" i="1"/>
  <c r="H14" i="3" s="1"/>
  <c r="E17"/>
  <c r="E48" i="2" s="1"/>
  <c r="H48"/>
  <c r="H9" i="3"/>
  <c r="F77" i="1"/>
  <c r="E20" i="3"/>
  <c r="E51" i="2" s="1"/>
  <c r="H51"/>
  <c r="E18" i="3"/>
  <c r="E49" i="2" s="1"/>
  <c r="H49"/>
  <c r="E15" i="3"/>
  <c r="E46" i="2" s="1"/>
  <c r="H46"/>
  <c r="H10" i="3"/>
  <c r="H41" i="2" s="1"/>
  <c r="E10" i="3"/>
  <c r="E41" i="2" s="1"/>
  <c r="E13" i="3"/>
  <c r="E44" i="2" s="1"/>
  <c r="H44"/>
  <c r="E11" i="3"/>
  <c r="E42" i="2" s="1"/>
  <c r="H42"/>
  <c r="E16" i="3"/>
  <c r="E47" i="2" s="1"/>
  <c r="H47"/>
  <c r="E14" i="3" l="1"/>
  <c r="E45" i="2" s="1"/>
  <c r="H45"/>
  <c r="E9" i="3"/>
  <c r="E40" i="2" s="1"/>
  <c r="H40"/>
</calcChain>
</file>

<file path=xl/sharedStrings.xml><?xml version="1.0" encoding="utf-8"?>
<sst xmlns="http://schemas.openxmlformats.org/spreadsheetml/2006/main" count="509" uniqueCount="263">
  <si>
    <t>Natural Gas Combustion</t>
  </si>
  <si>
    <t>Consumption :</t>
  </si>
  <si>
    <r>
      <t>m</t>
    </r>
    <r>
      <rPr>
        <vertAlign val="superscript"/>
        <sz val="12"/>
        <rFont val="Times New Roman"/>
        <family val="1"/>
      </rPr>
      <t>3</t>
    </r>
    <r>
      <rPr>
        <sz val="12"/>
        <rFont val="Times New Roman"/>
        <family val="1"/>
      </rPr>
      <t>/yr</t>
    </r>
  </si>
  <si>
    <t>BTU/h</t>
  </si>
  <si>
    <r>
      <t>ft</t>
    </r>
    <r>
      <rPr>
        <vertAlign val="superscript"/>
        <sz val="12"/>
        <rFont val="Times New Roman"/>
        <family val="1"/>
      </rPr>
      <t>3</t>
    </r>
    <r>
      <rPr>
        <sz val="12"/>
        <rFont val="Times New Roman"/>
        <family val="1"/>
      </rPr>
      <t>/yr</t>
    </r>
  </si>
  <si>
    <t>OR</t>
  </si>
  <si>
    <t>Emission Factor</t>
  </si>
  <si>
    <t>Emission</t>
  </si>
  <si>
    <t>Data Quality</t>
  </si>
  <si>
    <r>
      <t>(lb/1000000 ft</t>
    </r>
    <r>
      <rPr>
        <b/>
        <vertAlign val="superscript"/>
        <sz val="12"/>
        <rFont val="Times New Roman"/>
        <family val="1"/>
      </rPr>
      <t>3</t>
    </r>
    <r>
      <rPr>
        <b/>
        <sz val="12"/>
        <rFont val="Times New Roman"/>
        <family val="1"/>
      </rPr>
      <t>)</t>
    </r>
  </si>
  <si>
    <t>Rate</t>
  </si>
  <si>
    <t>Contaminant</t>
  </si>
  <si>
    <t>CAS #</t>
  </si>
  <si>
    <t>Uncontrolled</t>
  </si>
  <si>
    <t>Low NOx</t>
  </si>
  <si>
    <t>Low NOx Recirc.</t>
  </si>
  <si>
    <t>(kg/yr)</t>
  </si>
  <si>
    <t>Comments</t>
  </si>
  <si>
    <t>Sulphur Dioxide</t>
  </si>
  <si>
    <t>7446-09-5</t>
  </si>
  <si>
    <t>A</t>
  </si>
  <si>
    <t>Nitrogen Oxides</t>
  </si>
  <si>
    <t>11104-93-1</t>
  </si>
  <si>
    <t>Carbon Monoxide</t>
  </si>
  <si>
    <t>630-08-0</t>
  </si>
  <si>
    <t>B</t>
  </si>
  <si>
    <t>Nitrous Oxide</t>
  </si>
  <si>
    <t>10024-97-2</t>
  </si>
  <si>
    <t>E</t>
  </si>
  <si>
    <t>Particulate Matter (PM2.5)</t>
  </si>
  <si>
    <t>n/a</t>
  </si>
  <si>
    <t>Carbon Dioxide</t>
  </si>
  <si>
    <t>124-38-9</t>
  </si>
  <si>
    <t>TOC</t>
  </si>
  <si>
    <t>Lead</t>
  </si>
  <si>
    <t>7439-92-1</t>
  </si>
  <si>
    <t>D</t>
  </si>
  <si>
    <t>Methane</t>
  </si>
  <si>
    <t>74-82-8</t>
  </si>
  <si>
    <t>C</t>
  </si>
  <si>
    <t>2-Methylnaphthalene</t>
  </si>
  <si>
    <t xml:space="preserve">91-57-6 </t>
  </si>
  <si>
    <t>3-Methylchloranthrene</t>
  </si>
  <si>
    <t>56-49-5</t>
  </si>
  <si>
    <t>&lt;</t>
  </si>
  <si>
    <t>PAH</t>
  </si>
  <si>
    <t>7,12-Dimethylbenz(a)anthracene</t>
  </si>
  <si>
    <t xml:space="preserve">57-97-6 </t>
  </si>
  <si>
    <t>Acenaphthene</t>
  </si>
  <si>
    <t>83-32-9</t>
  </si>
  <si>
    <t>Acenaphthylene</t>
  </si>
  <si>
    <t>208-96-8</t>
  </si>
  <si>
    <t>Anthracene</t>
  </si>
  <si>
    <t>120-12-7</t>
  </si>
  <si>
    <t>Benzo(a)anthracene</t>
  </si>
  <si>
    <t>56-55-3</t>
  </si>
  <si>
    <t>Benzene</t>
  </si>
  <si>
    <t>71-43-2</t>
  </si>
  <si>
    <t>Benzo(a)pyrene</t>
  </si>
  <si>
    <t>50-32-8</t>
  </si>
  <si>
    <t>Benzo(b)fluoranthene</t>
  </si>
  <si>
    <t>205-99-2</t>
  </si>
  <si>
    <t>Benzo(g,h,I)perylene</t>
  </si>
  <si>
    <t>191-24-2</t>
  </si>
  <si>
    <t>Butane</t>
  </si>
  <si>
    <t>106-97-8</t>
  </si>
  <si>
    <t>Benzo(a)phenanthrene</t>
  </si>
  <si>
    <t xml:space="preserve">218-01-9 </t>
  </si>
  <si>
    <t>Dibenzo(a,h)anthracene</t>
  </si>
  <si>
    <t>53-70-3</t>
  </si>
  <si>
    <t>Dichlorobenzene</t>
  </si>
  <si>
    <t xml:space="preserve">25321-22-6 </t>
  </si>
  <si>
    <t>Ethane</t>
  </si>
  <si>
    <t xml:space="preserve">74-84-0 </t>
  </si>
  <si>
    <t>Fluoranthene</t>
  </si>
  <si>
    <t>206-44-0</t>
  </si>
  <si>
    <t>Fluorene</t>
  </si>
  <si>
    <t>86-73-7</t>
  </si>
  <si>
    <t>Formaldehyde</t>
  </si>
  <si>
    <t>50-00-0</t>
  </si>
  <si>
    <t>Hexane</t>
  </si>
  <si>
    <t>110-54-3</t>
  </si>
  <si>
    <t>Indeno(1,2,3-cd)pyrene</t>
  </si>
  <si>
    <t>193-39-5</t>
  </si>
  <si>
    <t>Naphthalene</t>
  </si>
  <si>
    <t>91-20-3</t>
  </si>
  <si>
    <t>Pentane</t>
  </si>
  <si>
    <t>109-66-0</t>
  </si>
  <si>
    <t>Phenanthrene</t>
  </si>
  <si>
    <t>85-01-8</t>
  </si>
  <si>
    <t>Propane</t>
  </si>
  <si>
    <t>74-98-6</t>
  </si>
  <si>
    <t>Pyrene</t>
  </si>
  <si>
    <t>129-00-0</t>
  </si>
  <si>
    <t>Toluene</t>
  </si>
  <si>
    <t>108-88-3</t>
  </si>
  <si>
    <t>Total PAHs</t>
  </si>
  <si>
    <t>Arsenic</t>
  </si>
  <si>
    <t>7440-38-8</t>
  </si>
  <si>
    <t>Barium</t>
  </si>
  <si>
    <t>7440-39-3</t>
  </si>
  <si>
    <t>Beryllium</t>
  </si>
  <si>
    <t>7440-41-7</t>
  </si>
  <si>
    <t>Cadmium</t>
  </si>
  <si>
    <t>7440-43-9</t>
  </si>
  <si>
    <t>Chromium (non-hexavalent)</t>
  </si>
  <si>
    <t>Cobalt</t>
  </si>
  <si>
    <t>7440-48-4</t>
  </si>
  <si>
    <t>Copper</t>
  </si>
  <si>
    <t>7440-50-8</t>
  </si>
  <si>
    <t>Manganese</t>
  </si>
  <si>
    <t>7439-96-5</t>
  </si>
  <si>
    <t>Mercury</t>
  </si>
  <si>
    <t>7439-97-6</t>
  </si>
  <si>
    <t>Molybdenum</t>
  </si>
  <si>
    <t>7439-98-7</t>
  </si>
  <si>
    <t>Nickel</t>
  </si>
  <si>
    <t>7440-02-0</t>
  </si>
  <si>
    <t>Selenium</t>
  </si>
  <si>
    <t>7782-49-2</t>
  </si>
  <si>
    <t>Vanadium</t>
  </si>
  <si>
    <t>7440-62-2</t>
  </si>
  <si>
    <t>Zinc</t>
  </si>
  <si>
    <t>7440-66-6</t>
  </si>
  <si>
    <t>n/a - not applicable</t>
  </si>
  <si>
    <t>Emission Factors from USEPA AP-42, "Compilation of Air Pollution Emission Factors", Section 1.4, 1998</t>
  </si>
  <si>
    <t>For Boilers &lt; 100MMBtu/hour</t>
  </si>
  <si>
    <t>Sample Calculations:</t>
  </si>
  <si>
    <r>
      <t>Consumption (ft</t>
    </r>
    <r>
      <rPr>
        <vertAlign val="superscript"/>
        <sz val="12"/>
        <color indexed="8"/>
        <rFont val="Times New Roman"/>
        <family val="1"/>
      </rPr>
      <t>3</t>
    </r>
    <r>
      <rPr>
        <sz val="12"/>
        <color indexed="8"/>
        <rFont val="Times New Roman"/>
        <family val="1"/>
      </rPr>
      <t>/yr) X Emission Factor (lb/10</t>
    </r>
    <r>
      <rPr>
        <vertAlign val="superscript"/>
        <sz val="12"/>
        <color indexed="8"/>
        <rFont val="Times New Roman"/>
        <family val="1"/>
      </rPr>
      <t>6</t>
    </r>
    <r>
      <rPr>
        <sz val="12"/>
        <color indexed="8"/>
        <rFont val="Times New Roman"/>
        <family val="1"/>
      </rPr>
      <t xml:space="preserve"> ft</t>
    </r>
    <r>
      <rPr>
        <vertAlign val="superscript"/>
        <sz val="12"/>
        <color indexed="8"/>
        <rFont val="Times New Roman"/>
        <family val="1"/>
      </rPr>
      <t>3</t>
    </r>
    <r>
      <rPr>
        <sz val="12"/>
        <color indexed="8"/>
        <rFont val="Times New Roman"/>
        <family val="1"/>
      </rPr>
      <t>) X 0.4536 kg/lb</t>
    </r>
  </si>
  <si>
    <t>=</t>
  </si>
  <si>
    <r>
      <t>ft</t>
    </r>
    <r>
      <rPr>
        <vertAlign val="superscript"/>
        <sz val="12"/>
        <color indexed="8"/>
        <rFont val="Times New Roman"/>
        <family val="1"/>
      </rPr>
      <t>3</t>
    </r>
    <r>
      <rPr>
        <sz val="12"/>
        <color indexed="8"/>
        <rFont val="Times New Roman"/>
        <family val="1"/>
      </rPr>
      <t>/yr X 100 lb/10</t>
    </r>
    <r>
      <rPr>
        <vertAlign val="superscript"/>
        <sz val="12"/>
        <color indexed="8"/>
        <rFont val="Times New Roman"/>
        <family val="1"/>
      </rPr>
      <t>6</t>
    </r>
    <r>
      <rPr>
        <sz val="12"/>
        <color indexed="8"/>
        <rFont val="Times New Roman"/>
        <family val="1"/>
      </rPr>
      <t xml:space="preserve"> ft</t>
    </r>
    <r>
      <rPr>
        <vertAlign val="superscript"/>
        <sz val="12"/>
        <color indexed="8"/>
        <rFont val="Times New Roman"/>
        <family val="1"/>
      </rPr>
      <t>3</t>
    </r>
    <r>
      <rPr>
        <sz val="12"/>
        <color indexed="8"/>
        <rFont val="Times New Roman"/>
        <family val="1"/>
      </rPr>
      <t xml:space="preserve"> X 0.4356 kg/lb</t>
    </r>
  </si>
  <si>
    <t xml:space="preserve"> NOx Emission Rate =</t>
  </si>
  <si>
    <t>Control</t>
  </si>
  <si>
    <t>None</t>
  </si>
  <si>
    <t>Low NOx Burner</t>
  </si>
  <si>
    <t>Low NOx Burner and Recirculated Flue Gas</t>
  </si>
  <si>
    <t>Total quantity of natural gas used:</t>
  </si>
  <si>
    <r>
      <t>m</t>
    </r>
    <r>
      <rPr>
        <vertAlign val="superscript"/>
        <sz val="12"/>
        <color indexed="8"/>
        <rFont val="Times New Roman"/>
        <family val="1"/>
      </rPr>
      <t>3</t>
    </r>
    <r>
      <rPr>
        <sz val="12"/>
        <color indexed="8"/>
        <rFont val="Times New Roman"/>
        <family val="1"/>
      </rPr>
      <t>/yr</t>
    </r>
  </si>
  <si>
    <t>Total maximum thermal input for all natural gas fired cooking equipment:</t>
  </si>
  <si>
    <t>Operating schedule:</t>
  </si>
  <si>
    <t>hours/day</t>
  </si>
  <si>
    <t>days/week</t>
  </si>
  <si>
    <t>weeks/year</t>
  </si>
  <si>
    <t>Identify emissions control installed:</t>
  </si>
  <si>
    <t>Natural Gas Fired Ovens</t>
  </si>
  <si>
    <t>Dust Collector ID</t>
  </si>
  <si>
    <t>Flow Rate (cfm)</t>
  </si>
  <si>
    <t>Operating Schedule</t>
  </si>
  <si>
    <t>Ex. DC001</t>
  </si>
  <si>
    <t>Dust Collectors</t>
  </si>
  <si>
    <t>ID</t>
  </si>
  <si>
    <t>Total PM Emission Rate (kg/yr)</t>
  </si>
  <si>
    <t>Total</t>
  </si>
  <si>
    <t>Particulate Matter (Total PM)</t>
  </si>
  <si>
    <t>Other Substances</t>
  </si>
  <si>
    <t>Note (1) - As per South Coast Air Quality Management District, PM2.5 emissions from baking processes are 42% of total PM emissions</t>
  </si>
  <si>
    <r>
      <t>Total Flow (m</t>
    </r>
    <r>
      <rPr>
        <b/>
        <vertAlign val="superscript"/>
        <sz val="12"/>
        <color indexed="8"/>
        <rFont val="Times New Roman"/>
        <family val="1"/>
      </rPr>
      <t>3</t>
    </r>
    <r>
      <rPr>
        <b/>
        <sz val="12"/>
        <color indexed="8"/>
        <rFont val="Times New Roman"/>
        <family val="1"/>
      </rPr>
      <t>/yr)</t>
    </r>
  </si>
  <si>
    <r>
      <t>Total PM Emission Factor (mg/m</t>
    </r>
    <r>
      <rPr>
        <b/>
        <vertAlign val="superscript"/>
        <sz val="12"/>
        <color indexed="8"/>
        <rFont val="Times New Roman"/>
        <family val="1"/>
      </rPr>
      <t>3</t>
    </r>
    <r>
      <rPr>
        <b/>
        <sz val="12"/>
        <color indexed="8"/>
        <rFont val="Times New Roman"/>
        <family val="1"/>
      </rPr>
      <t>)</t>
    </r>
  </si>
  <si>
    <r>
      <t>PM2.5 Emission Rate (kg/yr)</t>
    </r>
    <r>
      <rPr>
        <b/>
        <vertAlign val="superscript"/>
        <sz val="12"/>
        <color indexed="8"/>
        <rFont val="Times New Roman"/>
        <family val="1"/>
      </rPr>
      <t>(1)</t>
    </r>
  </si>
  <si>
    <t>- identify any emissions control equipment installed on natural gas fired equipment</t>
  </si>
  <si>
    <t>Cookie and Cracker Manufacturing</t>
  </si>
  <si>
    <r>
      <t>cubic feet (ft</t>
    </r>
    <r>
      <rPr>
        <vertAlign val="superscript"/>
        <sz val="12"/>
        <color indexed="8"/>
        <rFont val="Times New Roman"/>
        <family val="1"/>
      </rPr>
      <t>3</t>
    </r>
    <r>
      <rPr>
        <sz val="12"/>
        <color indexed="8"/>
        <rFont val="Times New Roman"/>
        <family val="1"/>
      </rPr>
      <t>)</t>
    </r>
  </si>
  <si>
    <r>
      <t>m</t>
    </r>
    <r>
      <rPr>
        <vertAlign val="superscript"/>
        <sz val="12"/>
        <color indexed="8"/>
        <rFont val="Times New Roman"/>
        <family val="1"/>
      </rPr>
      <t>3</t>
    </r>
  </si>
  <si>
    <t>litres per minute</t>
  </si>
  <si>
    <t>litres per second</t>
  </si>
  <si>
    <t>cubic metres per hour</t>
  </si>
  <si>
    <t>http://www.ene.gov.on.ca/envision/gp/3614e03.pdf</t>
  </si>
  <si>
    <t xml:space="preserve">Particulate matter size fractions  are estimated using South Coast Air Quality Management District "Final –Methodology to Calculate Particulate Matter (PM) 2.5 and PM 2.5 Significance Thresholds", 2006 </t>
  </si>
  <si>
    <t xml:space="preserve">Emission factors and an assessment of their data quality are provided in the US EPA AP-42 "Natural Gas Combustion", Section 1.4, 1998 </t>
  </si>
  <si>
    <t>(http://www.epa.gov/ttn/chief/ap42/ch01/final/c01s04.pdf)</t>
  </si>
  <si>
    <t>References</t>
  </si>
  <si>
    <t>Calculations</t>
  </si>
  <si>
    <t>Summary of Calculations</t>
  </si>
  <si>
    <t xml:space="preserve">Please complete the INPUT table below. </t>
  </si>
  <si>
    <t>Sample Calculations</t>
  </si>
  <si>
    <t>Total Flow =</t>
  </si>
  <si>
    <r>
      <t>Dust collector flow (cfm) / 2118.88 cfm/m</t>
    </r>
    <r>
      <rPr>
        <vertAlign val="superscript"/>
        <sz val="12"/>
        <color indexed="8"/>
        <rFont val="Times New Roman"/>
        <family val="1"/>
      </rPr>
      <t>3</t>
    </r>
    <r>
      <rPr>
        <sz val="12"/>
        <color indexed="8"/>
        <rFont val="Times New Roman"/>
        <family val="1"/>
      </rPr>
      <t xml:space="preserve">/s X 3600 s/h X </t>
    </r>
  </si>
  <si>
    <t>hours/day X days/week X week/yr</t>
  </si>
  <si>
    <r>
      <t>m</t>
    </r>
    <r>
      <rPr>
        <vertAlign val="superscript"/>
        <sz val="12"/>
        <color indexed="8"/>
        <rFont val="Times New Roman"/>
        <family val="1"/>
      </rPr>
      <t>3</t>
    </r>
    <r>
      <rPr>
        <sz val="12"/>
        <color indexed="8"/>
        <rFont val="Times New Roman"/>
        <family val="1"/>
      </rPr>
      <t>/yr</t>
    </r>
  </si>
  <si>
    <r>
      <t>Total flow (m</t>
    </r>
    <r>
      <rPr>
        <vertAlign val="superscript"/>
        <sz val="12"/>
        <color indexed="8"/>
        <rFont val="Times New Roman"/>
        <family val="1"/>
      </rPr>
      <t>3</t>
    </r>
    <r>
      <rPr>
        <sz val="12"/>
        <color indexed="8"/>
        <rFont val="Times New Roman"/>
        <family val="1"/>
      </rPr>
      <t>/yr) X Emission factor (mg/m</t>
    </r>
    <r>
      <rPr>
        <vertAlign val="superscript"/>
        <sz val="12"/>
        <color indexed="8"/>
        <rFont val="Times New Roman"/>
        <family val="1"/>
      </rPr>
      <t>3</t>
    </r>
    <r>
      <rPr>
        <sz val="12"/>
        <color indexed="8"/>
        <rFont val="Times New Roman"/>
        <family val="1"/>
      </rPr>
      <t>) X 1 kg/1000000 mg</t>
    </r>
  </si>
  <si>
    <r>
      <t>m</t>
    </r>
    <r>
      <rPr>
        <vertAlign val="superscript"/>
        <sz val="12"/>
        <color indexed="8"/>
        <rFont val="Times New Roman"/>
        <family val="1"/>
      </rPr>
      <t>3</t>
    </r>
    <r>
      <rPr>
        <sz val="12"/>
        <color indexed="8"/>
        <rFont val="Times New Roman"/>
        <family val="1"/>
      </rPr>
      <t>/yr X 20 mg/m</t>
    </r>
    <r>
      <rPr>
        <vertAlign val="superscript"/>
        <sz val="12"/>
        <color indexed="8"/>
        <rFont val="Times New Roman"/>
        <family val="1"/>
      </rPr>
      <t>3</t>
    </r>
    <r>
      <rPr>
        <sz val="12"/>
        <color indexed="8"/>
        <rFont val="Times New Roman"/>
        <family val="1"/>
      </rPr>
      <t xml:space="preserve"> X 1 kg/1000000 mg</t>
    </r>
  </si>
  <si>
    <t>Dust collector emission factors are provided in the Ontario Ministry of the Environment publication "Procedure for Preparing and ESDM Report" PIBS #3614e03, March 2009</t>
  </si>
  <si>
    <t>Dust Collectors - enter the flow rate and operating schedule for each process dust collector</t>
  </si>
  <si>
    <t>- identify the air flow rate and operating schedule for each dust collector onsite</t>
  </si>
  <si>
    <r>
      <t>cfm/m</t>
    </r>
    <r>
      <rPr>
        <vertAlign val="superscript"/>
        <sz val="12"/>
        <color indexed="8"/>
        <rFont val="Times New Roman"/>
        <family val="1"/>
      </rPr>
      <t>3</t>
    </r>
    <r>
      <rPr>
        <sz val="12"/>
        <color indexed="8"/>
        <rFont val="Times New Roman"/>
        <family val="1"/>
      </rPr>
      <t>/s X 3600 s/h</t>
    </r>
  </si>
  <si>
    <t>Benzo(j)fluoranthene</t>
  </si>
  <si>
    <t>205-82-3</t>
  </si>
  <si>
    <t>NOx Emission Rate =</t>
  </si>
  <si>
    <t xml:space="preserve">Total PM Emission Rate = </t>
  </si>
  <si>
    <t>cfm</t>
  </si>
  <si>
    <t>cubic metres per second</t>
  </si>
  <si>
    <t>http://www.aqmd.gov/ceqa/handbook/PM2_5/finalAppA.doc</t>
  </si>
  <si>
    <t>How to use this calculator:</t>
  </si>
  <si>
    <t>Output summary:</t>
  </si>
  <si>
    <t>Other processes:</t>
  </si>
  <si>
    <t>Before you start make sure you have:</t>
  </si>
  <si>
    <r>
      <t>1.</t>
    </r>
    <r>
      <rPr>
        <sz val="12"/>
        <color indexed="8"/>
        <rFont val="Times New Roman"/>
        <family val="1"/>
      </rPr>
      <t xml:space="preserve"> Click on the "Input-Output" Tab </t>
    </r>
  </si>
  <si>
    <r>
      <t>2.</t>
    </r>
    <r>
      <rPr>
        <sz val="12"/>
        <color indexed="8"/>
        <rFont val="Times New Roman"/>
        <family val="1"/>
      </rPr>
      <t xml:space="preserve"> Fill out the appropriate amounts in the yellow boxes</t>
    </r>
  </si>
  <si>
    <t>Input Summary:</t>
  </si>
  <si>
    <t>Maximum thermal input (BTU/h) for all natural gas fired ovens and their operating schedule</t>
  </si>
  <si>
    <r>
      <t xml:space="preserve">1. </t>
    </r>
    <r>
      <rPr>
        <sz val="12"/>
        <rFont val="Times New Roman"/>
        <family val="1"/>
      </rPr>
      <t>Identify if any emission  control technology installed on the oven exhausts</t>
    </r>
  </si>
  <si>
    <r>
      <t xml:space="preserve">Please complete ONLY A </t>
    </r>
    <r>
      <rPr>
        <b/>
        <sz val="12"/>
        <color indexed="10"/>
        <rFont val="Times New Roman"/>
        <family val="1"/>
      </rPr>
      <t>or</t>
    </r>
    <r>
      <rPr>
        <b/>
        <sz val="12"/>
        <rFont val="Times New Roman"/>
        <family val="1"/>
      </rPr>
      <t xml:space="preserve"> B </t>
    </r>
  </si>
  <si>
    <r>
      <t xml:space="preserve"> </t>
    </r>
    <r>
      <rPr>
        <b/>
        <sz val="12"/>
        <rFont val="Times New Roman"/>
        <family val="1"/>
      </rPr>
      <t>A)</t>
    </r>
    <r>
      <rPr>
        <sz val="12"/>
        <rFont val="Times New Roman"/>
        <family val="1"/>
      </rPr>
      <t xml:space="preserve"> the quantity of natural gas </t>
    </r>
  </si>
  <si>
    <r>
      <t>B)</t>
    </r>
    <r>
      <rPr>
        <sz val="12"/>
        <rFont val="Times New Roman"/>
        <family val="1"/>
      </rPr>
      <t xml:space="preserve"> the thermal input and operating schedule</t>
    </r>
  </si>
  <si>
    <t>OUTPUT SUMMARY (Only ChemTRAC priority substances)</t>
  </si>
  <si>
    <t>ChemTRAC Priority Substances</t>
  </si>
  <si>
    <t>Unit Conversion Table</t>
  </si>
  <si>
    <t>This page provides all the reference information for the emission factors and assumptions used in the Calculations spreadsheet. Click on the links below to view the source documents.</t>
  </si>
  <si>
    <t xml:space="preserve">          </t>
  </si>
  <si>
    <t xml:space="preserve">     </t>
  </si>
  <si>
    <r>
      <t>3.</t>
    </r>
    <r>
      <rPr>
        <sz val="12"/>
        <color indexed="8"/>
        <rFont val="Times New Roman"/>
        <family val="1"/>
      </rPr>
      <t xml:space="preserve"> Scroll down to view the Output Summary</t>
    </r>
  </si>
  <si>
    <r>
      <t>Note</t>
    </r>
    <r>
      <rPr>
        <i/>
        <sz val="12"/>
        <rFont val="Times New Roman"/>
        <family val="1"/>
      </rPr>
      <t>: some of these may not apply to your facility</t>
    </r>
  </si>
  <si>
    <r>
      <t>3.</t>
    </r>
    <r>
      <rPr>
        <sz val="12"/>
        <color indexed="8"/>
        <rFont val="Times New Roman"/>
        <family val="1"/>
      </rPr>
      <t xml:space="preserve"> Enter the airflow rate for process dust collectors (in cubic feet per minute)</t>
    </r>
  </si>
  <si>
    <r>
      <t>4.</t>
    </r>
    <r>
      <rPr>
        <sz val="12"/>
        <color indexed="8"/>
        <rFont val="Times New Roman"/>
        <family val="1"/>
      </rPr>
      <t xml:space="preserve"> Enter the operating schedule for process dust collectors</t>
    </r>
  </si>
  <si>
    <r>
      <t xml:space="preserve">                                              </t>
    </r>
    <r>
      <rPr>
        <b/>
        <sz val="12"/>
        <color indexed="10"/>
        <rFont val="Times New Roman"/>
        <family val="1"/>
      </rPr>
      <t>OR</t>
    </r>
  </si>
  <si>
    <r>
      <t>2.</t>
    </r>
    <r>
      <rPr>
        <sz val="12"/>
        <color indexed="8"/>
        <rFont val="Times New Roman"/>
        <family val="1"/>
      </rPr>
      <t xml:space="preserve"> Enter the quantity of natural gas purchased for process equipment </t>
    </r>
  </si>
  <si>
    <t>Copyright (C) 2010, City of Toronto</t>
  </si>
  <si>
    <t>This tool is provided solely as an aid, and the City of Toronto makes no representation or warranty as to its applicability to your facility or to your obligation to comply with the Environmental Reporting and Disclosure Bylaw (Municipal Code Chapter 423). It is the responsibility of each facility owner or operator to take the necessary steps to ensure compliance with the bylaw</t>
  </si>
  <si>
    <t>Calculation Tool for</t>
  </si>
  <si>
    <t>Nitrogen Oxides (NOx)</t>
  </si>
  <si>
    <t>Volatile Organic Compounds (VOCs)</t>
  </si>
  <si>
    <r>
      <t xml:space="preserve">Cadmium </t>
    </r>
    <r>
      <rPr>
        <sz val="10"/>
        <rFont val="Times New Roman"/>
        <family val="1"/>
      </rPr>
      <t>and its compounds</t>
    </r>
  </si>
  <si>
    <r>
      <t>Chromium (non-hexavalent)</t>
    </r>
    <r>
      <rPr>
        <sz val="10"/>
        <rFont val="Times New Roman"/>
        <family val="1"/>
      </rPr>
      <t xml:space="preserve"> and its compounds</t>
    </r>
  </si>
  <si>
    <r>
      <t xml:space="preserve">Manganese </t>
    </r>
    <r>
      <rPr>
        <sz val="10"/>
        <rFont val="Times New Roman"/>
        <family val="1"/>
      </rPr>
      <t>and its compounds</t>
    </r>
  </si>
  <si>
    <r>
      <t xml:space="preserve">Mercury </t>
    </r>
    <r>
      <rPr>
        <sz val="10"/>
        <rFont val="Times New Roman"/>
        <family val="1"/>
      </rPr>
      <t>and its compounds</t>
    </r>
  </si>
  <si>
    <r>
      <t xml:space="preserve">Nickel </t>
    </r>
    <r>
      <rPr>
        <sz val="10"/>
        <rFont val="Times New Roman"/>
        <family val="1"/>
      </rPr>
      <t>and its compounds</t>
    </r>
  </si>
  <si>
    <r>
      <t xml:space="preserve">Lead </t>
    </r>
    <r>
      <rPr>
        <sz val="10"/>
        <rFont val="Times New Roman"/>
        <family val="1"/>
      </rPr>
      <t>and its compounds</t>
    </r>
  </si>
  <si>
    <t>Quantity (kg/yr)</t>
  </si>
  <si>
    <t>Manufactured</t>
  </si>
  <si>
    <t>Processed</t>
  </si>
  <si>
    <t>Otherwise Used</t>
  </si>
  <si>
    <t>Hours/day</t>
  </si>
  <si>
    <t>Days/week</t>
  </si>
  <si>
    <t>Weeks/year</t>
  </si>
  <si>
    <r>
      <t>Manufactured</t>
    </r>
    <r>
      <rPr>
        <b/>
        <vertAlign val="superscript"/>
        <sz val="12"/>
        <rFont val="Times New Roman"/>
        <family val="1"/>
      </rPr>
      <t>1</t>
    </r>
  </si>
  <si>
    <r>
      <t>Processed</t>
    </r>
    <r>
      <rPr>
        <b/>
        <vertAlign val="superscript"/>
        <sz val="12"/>
        <color indexed="8"/>
        <rFont val="Times New Roman"/>
        <family val="1"/>
      </rPr>
      <t>1</t>
    </r>
  </si>
  <si>
    <r>
      <t>Otherwise Used</t>
    </r>
    <r>
      <rPr>
        <b/>
        <vertAlign val="superscript"/>
        <sz val="12"/>
        <color indexed="8"/>
        <rFont val="Times New Roman"/>
        <family val="1"/>
      </rPr>
      <t>1</t>
    </r>
  </si>
  <si>
    <r>
      <t>Released to Air</t>
    </r>
    <r>
      <rPr>
        <b/>
        <vertAlign val="superscript"/>
        <sz val="12"/>
        <color indexed="8"/>
        <rFont val="Times New Roman"/>
        <family val="1"/>
      </rPr>
      <t>1</t>
    </r>
  </si>
  <si>
    <r>
      <t xml:space="preserve">Chromium (non-hexavalent) </t>
    </r>
    <r>
      <rPr>
        <sz val="10"/>
        <rFont val="Times New Roman"/>
        <family val="1"/>
      </rPr>
      <t>and its compounds</t>
    </r>
  </si>
  <si>
    <t>This page provides a summary of the estimated quantities of all substances that are manufactured, processed, otherwise used and/or released.</t>
  </si>
  <si>
    <t>VOCs</t>
  </si>
  <si>
    <r>
      <t>Definitions</t>
    </r>
    <r>
      <rPr>
        <b/>
        <vertAlign val="superscript"/>
        <sz val="14"/>
        <color indexed="8"/>
        <rFont val="Times New Roman"/>
        <family val="1"/>
      </rPr>
      <t>1</t>
    </r>
  </si>
  <si>
    <t>Total MPO and Releases:</t>
  </si>
  <si>
    <t xml:space="preserve">This table gives you the estimated quantity of ChemTRAC priority substances this activity manufactured, processed, otherwise used and/or released for the reporting year. </t>
  </si>
  <si>
    <r>
      <rPr>
        <sz val="12"/>
        <rFont val="Times New Roman"/>
        <family val="1"/>
      </rPr>
      <t>If your facility has other activities or sources that MPO and/or release ChemTRAC priority substances (chemicals), you will need to calculate the chemical amounts contributed from these activities as well. Please go to the</t>
    </r>
    <r>
      <rPr>
        <u/>
        <sz val="12"/>
        <color indexed="12"/>
        <rFont val="Times New Roman"/>
        <family val="1"/>
      </rPr>
      <t xml:space="preserve"> ChemTRAC website </t>
    </r>
    <r>
      <rPr>
        <sz val="12"/>
        <rFont val="Times New Roman"/>
        <family val="1"/>
      </rPr>
      <t>for other calculators and more information.</t>
    </r>
  </si>
  <si>
    <t>Released to Air</t>
  </si>
  <si>
    <t>- the quantity of natural gas consumed during the reporting year (in cubic metres)
- the total combined maximum thermal input for natural gas fired ovens (in BTU per hour)</t>
  </si>
  <si>
    <r>
      <t xml:space="preserve">This page contains necessary instructions that will help you use this calculator to estimate the amount of priority substances and other chemicals that are manufactured, processed, otherwise used (MPO) and/or released during the production of </t>
    </r>
    <r>
      <rPr>
        <b/>
        <sz val="12"/>
        <rFont val="Times New Roman"/>
        <family val="1"/>
      </rPr>
      <t>cookies and crackers.</t>
    </r>
  </si>
  <si>
    <r>
      <t xml:space="preserve">• </t>
    </r>
    <r>
      <rPr>
        <sz val="12"/>
        <rFont val="Times New Roman"/>
        <family val="1"/>
      </rPr>
      <t xml:space="preserve">This page gathers information related to the </t>
    </r>
    <r>
      <rPr>
        <b/>
        <sz val="12"/>
        <rFont val="Times New Roman"/>
        <family val="1"/>
      </rPr>
      <t>cookie and cracker</t>
    </r>
    <r>
      <rPr>
        <sz val="12"/>
        <rFont val="Times New Roman"/>
        <family val="1"/>
      </rPr>
      <t xml:space="preserve"> manufacturing process at your facility and shows the estimated amounts of priority substances that are manufactured, processed, otherwise used (MPO) and/or released.</t>
    </r>
  </si>
  <si>
    <r>
      <t xml:space="preserve">• </t>
    </r>
    <r>
      <rPr>
        <sz val="12"/>
        <rFont val="Times New Roman"/>
        <family val="1"/>
      </rPr>
      <t>You may use</t>
    </r>
    <r>
      <rPr>
        <sz val="12"/>
        <color indexed="12"/>
        <rFont val="Times New Roman"/>
        <family val="1"/>
      </rPr>
      <t xml:space="preserve"> </t>
    </r>
    <r>
      <rPr>
        <sz val="12"/>
        <rFont val="Times New Roman"/>
        <family val="1"/>
      </rPr>
      <t xml:space="preserve">the </t>
    </r>
    <r>
      <rPr>
        <b/>
        <sz val="12"/>
        <rFont val="Times New Roman"/>
        <family val="1"/>
      </rPr>
      <t xml:space="preserve">Calculation of Totals </t>
    </r>
    <r>
      <rPr>
        <sz val="12"/>
        <rFont val="Times New Roman"/>
        <family val="1"/>
      </rPr>
      <t>spreadsheet to calculate totals.</t>
    </r>
  </si>
  <si>
    <t>Once you have your estimates for activiti(es) or process(es), enter the amounts of MPO and release of each substance from each process into the "Calculation of Totals" calculator (available at www.toronto.ca/chemtrac) to determine if you need to report.</t>
  </si>
  <si>
    <t>Version 1.2; Last Updated: June 4, 2013 A.K. &amp; ZI</t>
  </si>
  <si>
    <t>• Please provide all the information requested in the yellow cells. If a section does not apply to your facility, leave it blank.</t>
  </si>
  <si>
    <t xml:space="preserve">• To determine if you need to report, add the amounts shown in the Output Summary table to any other MPO and/or release values from other processes or sources, if any, in your facility. You will then need to compare the total values to the reporting thresholds. </t>
  </si>
  <si>
    <r>
      <rPr>
        <vertAlign val="superscript"/>
        <sz val="11"/>
        <color indexed="8"/>
        <rFont val="Times New Roman"/>
        <family val="1"/>
      </rPr>
      <t>1</t>
    </r>
    <r>
      <rPr>
        <sz val="11"/>
        <color indexed="8"/>
        <rFont val="Times New Roman"/>
        <family val="1"/>
      </rPr>
      <t xml:space="preserve"> Definitions available in references</t>
    </r>
  </si>
  <si>
    <t>• This page provides detailed calculations based on the information provided in the Input table. It also provides sample calculations and an assessment of emission factor data quality.</t>
  </si>
  <si>
    <t xml:space="preserve">• If you have site specific emission factors you may use them in the table below. If you choose to insert your own emission factor ensure that the units have been converted accordingly. </t>
  </si>
  <si>
    <r>
      <rPr>
        <b/>
        <sz val="12"/>
        <color indexed="8"/>
        <rFont val="Times New Roman"/>
        <family val="1"/>
      </rPr>
      <t>Manufacture</t>
    </r>
    <r>
      <rPr>
        <sz val="12"/>
        <color theme="1"/>
        <rFont val="Times New Roman"/>
        <family val="1"/>
      </rPr>
      <t xml:space="preserve"> - To produce, prepare or compound a priority substance and includes the conincidental production of a priority substance as a by-product.</t>
    </r>
  </si>
  <si>
    <r>
      <rPr>
        <b/>
        <sz val="12"/>
        <color indexed="8"/>
        <rFont val="Times New Roman"/>
        <family val="1"/>
      </rPr>
      <t>Process</t>
    </r>
    <r>
      <rPr>
        <sz val="12"/>
        <color theme="1"/>
        <rFont val="Times New Roman"/>
        <family val="1"/>
      </rPr>
      <t xml:space="preserve"> - The preparation of a priority substance, after its manufacture, for commercial distribution and includes the preparation of a substance in the same physical state or chemical form as that received by the facility, or preparation which produces a change in physical state or chemical form.</t>
    </r>
  </si>
  <si>
    <r>
      <rPr>
        <b/>
        <sz val="12"/>
        <color indexed="8"/>
        <rFont val="Times New Roman"/>
        <family val="1"/>
      </rPr>
      <t>Otherwise Use</t>
    </r>
    <r>
      <rPr>
        <sz val="12"/>
        <color theme="1"/>
        <rFont val="Times New Roman"/>
        <family val="1"/>
      </rPr>
      <t xml:space="preserve"> - Any use, disposal or release of a priority substance at a facility that does not fall under the definitions of "manufacture" or "process." This includes the use of the priority substance as a chemical processing aid, manufacturing aid or some other use.</t>
    </r>
  </si>
  <si>
    <r>
      <rPr>
        <b/>
        <sz val="12"/>
        <color indexed="8"/>
        <rFont val="Times New Roman"/>
        <family val="1"/>
      </rPr>
      <t>Release</t>
    </r>
    <r>
      <rPr>
        <sz val="12"/>
        <color theme="1"/>
        <rFont val="Times New Roman"/>
        <family val="1"/>
      </rPr>
      <t xml:space="preserve"> - The emission or discharge of a priority substance, whether intentional, accidental or coincidental, from a facility into the environment.</t>
    </r>
  </si>
  <si>
    <r>
      <rPr>
        <vertAlign val="superscript"/>
        <sz val="10"/>
        <rFont val="Times New Roman"/>
        <family val="1"/>
      </rPr>
      <t>1</t>
    </r>
    <r>
      <rPr>
        <sz val="10"/>
        <rFont val="Times New Roman"/>
        <family val="1"/>
      </rPr>
      <t xml:space="preserve">For details refer to the Environmental Reporting and Disclosure Bylaw available at the </t>
    </r>
    <r>
      <rPr>
        <u/>
        <sz val="10"/>
        <color indexed="12"/>
        <rFont val="Times New Roman"/>
        <family val="1"/>
      </rPr>
      <t>ChemTRAC website</t>
    </r>
  </si>
  <si>
    <t>Input-Output</t>
  </si>
</sst>
</file>

<file path=xl/styles.xml><?xml version="1.0" encoding="utf-8"?>
<styleSheet xmlns="http://schemas.openxmlformats.org/spreadsheetml/2006/main">
  <numFmts count="10">
    <numFmt numFmtId="164" formatCode="_(* #,##0.00_);_(* \(#,##0.00\);_(* &quot;-&quot;??_);_(@_)"/>
    <numFmt numFmtId="165" formatCode="#,##0.0"/>
    <numFmt numFmtId="166" formatCode="0.0000"/>
    <numFmt numFmtId="167" formatCode="#,##0.0\ &quot;kg/yr&quot;"/>
    <numFmt numFmtId="168" formatCode="0.0"/>
    <numFmt numFmtId="169" formatCode="0\ &quot;weeks/yr&quot;"/>
    <numFmt numFmtId="170" formatCode="0\ &quot;days/week X&quot;"/>
    <numFmt numFmtId="171" formatCode="0\ &quot;cfm/2118.88&quot;"/>
    <numFmt numFmtId="172" formatCode="&quot;X&quot;\ 0.0\ &quot;h/day X&quot;"/>
    <numFmt numFmtId="173" formatCode="0\ &quot;kg/yr&quot;"/>
  </numFmts>
  <fonts count="45">
    <font>
      <sz val="11"/>
      <color theme="1"/>
      <name val="Calibri"/>
      <family val="2"/>
      <scheme val="minor"/>
    </font>
    <font>
      <sz val="11"/>
      <color indexed="8"/>
      <name val="Calibri"/>
      <family val="2"/>
    </font>
    <font>
      <b/>
      <sz val="12"/>
      <color indexed="8"/>
      <name val="Times New Roman"/>
      <family val="1"/>
    </font>
    <font>
      <sz val="12"/>
      <color indexed="8"/>
      <name val="Times New Roman"/>
      <family val="1"/>
    </font>
    <font>
      <sz val="10"/>
      <name val="Arial"/>
      <family val="2"/>
    </font>
    <font>
      <b/>
      <sz val="12"/>
      <name val="Times New Roman"/>
      <family val="1"/>
    </font>
    <font>
      <sz val="12"/>
      <name val="Times New Roman"/>
      <family val="1"/>
    </font>
    <font>
      <vertAlign val="superscript"/>
      <sz val="12"/>
      <name val="Times New Roman"/>
      <family val="1"/>
    </font>
    <font>
      <sz val="10"/>
      <name val="Times New Roman"/>
      <family val="1"/>
    </font>
    <font>
      <b/>
      <vertAlign val="superscript"/>
      <sz val="12"/>
      <name val="Times New Roman"/>
      <family val="1"/>
    </font>
    <font>
      <sz val="12"/>
      <color indexed="8"/>
      <name val="Times New Roman"/>
      <family val="1"/>
    </font>
    <font>
      <b/>
      <sz val="12"/>
      <color indexed="8"/>
      <name val="Times New Roman"/>
      <family val="1"/>
    </font>
    <font>
      <vertAlign val="superscript"/>
      <sz val="12"/>
      <color indexed="8"/>
      <name val="Times New Roman"/>
      <family val="1"/>
    </font>
    <font>
      <b/>
      <vertAlign val="superscript"/>
      <sz val="12"/>
      <color indexed="8"/>
      <name val="Times New Roman"/>
      <family val="1"/>
    </font>
    <font>
      <b/>
      <sz val="16"/>
      <color indexed="8"/>
      <name val="Times New Roman"/>
      <family val="1"/>
    </font>
    <font>
      <sz val="10"/>
      <color indexed="8"/>
      <name val="Times New Roman"/>
      <family val="1"/>
    </font>
    <font>
      <sz val="10"/>
      <name val="Times New Roman"/>
      <family val="1"/>
    </font>
    <font>
      <sz val="12"/>
      <name val="Arial"/>
      <family val="2"/>
    </font>
    <font>
      <u/>
      <sz val="12"/>
      <color indexed="12"/>
      <name val="Times New Roman"/>
      <family val="1"/>
    </font>
    <font>
      <sz val="12"/>
      <color indexed="10"/>
      <name val="Times New Roman"/>
      <family val="1"/>
    </font>
    <font>
      <sz val="11"/>
      <color indexed="8"/>
      <name val="Calibri"/>
      <family val="2"/>
    </font>
    <font>
      <b/>
      <sz val="12"/>
      <color indexed="8"/>
      <name val="Times New Roman"/>
      <family val="1"/>
    </font>
    <font>
      <sz val="12"/>
      <color indexed="8"/>
      <name val="Times New Roman"/>
      <family val="1"/>
    </font>
    <font>
      <sz val="10"/>
      <color indexed="8"/>
      <name val="Times New Roman"/>
      <family val="1"/>
    </font>
    <font>
      <u/>
      <sz val="12"/>
      <color indexed="12"/>
      <name val="Times New Roman"/>
      <family val="1"/>
    </font>
    <font>
      <i/>
      <sz val="12"/>
      <color indexed="8"/>
      <name val="Times New Roman"/>
      <family val="1"/>
    </font>
    <font>
      <b/>
      <sz val="14"/>
      <color indexed="8"/>
      <name val="Times New Roman"/>
      <family val="1"/>
    </font>
    <font>
      <sz val="12"/>
      <color indexed="8"/>
      <name val="Calibri"/>
      <family val="2"/>
    </font>
    <font>
      <sz val="8"/>
      <color indexed="8"/>
      <name val="Calibri"/>
      <family val="2"/>
    </font>
    <font>
      <b/>
      <sz val="14"/>
      <name val="Times New Roman"/>
      <family val="1"/>
    </font>
    <font>
      <sz val="12"/>
      <color indexed="12"/>
      <name val="Times New Roman"/>
      <family val="1"/>
    </font>
    <font>
      <b/>
      <sz val="12"/>
      <color indexed="10"/>
      <name val="Times New Roman"/>
      <family val="1"/>
    </font>
    <font>
      <b/>
      <i/>
      <sz val="12"/>
      <name val="Times New Roman"/>
      <family val="1"/>
    </font>
    <font>
      <i/>
      <sz val="12"/>
      <name val="Times New Roman"/>
      <family val="1"/>
    </font>
    <font>
      <u/>
      <sz val="10"/>
      <color indexed="12"/>
      <name val="Arial"/>
      <family val="2"/>
    </font>
    <font>
      <b/>
      <vertAlign val="superscript"/>
      <sz val="14"/>
      <color indexed="8"/>
      <name val="Times New Roman"/>
      <family val="1"/>
    </font>
    <font>
      <sz val="11"/>
      <color theme="1"/>
      <name val="Calibri"/>
      <family val="2"/>
      <scheme val="minor"/>
    </font>
    <font>
      <u/>
      <sz val="10"/>
      <color theme="10"/>
      <name val="Arial"/>
      <family val="2"/>
    </font>
    <font>
      <b/>
      <sz val="12"/>
      <color rgb="FFFF0000"/>
      <name val="Times New Roman"/>
      <family val="1"/>
    </font>
    <font>
      <sz val="11"/>
      <color indexed="8"/>
      <name val="Times New Roman"/>
      <family val="1"/>
    </font>
    <font>
      <vertAlign val="superscript"/>
      <sz val="11"/>
      <color indexed="8"/>
      <name val="Times New Roman"/>
      <family val="1"/>
    </font>
    <font>
      <sz val="11"/>
      <color theme="1"/>
      <name val="Times New Roman"/>
      <family val="1"/>
    </font>
    <font>
      <sz val="12"/>
      <color theme="1"/>
      <name val="Times New Roman"/>
      <family val="1"/>
    </font>
    <font>
      <u/>
      <sz val="10"/>
      <color indexed="12"/>
      <name val="Times New Roman"/>
      <family val="1"/>
    </font>
    <font>
      <vertAlign val="superscript"/>
      <sz val="10"/>
      <name val="Times New Roman"/>
      <family val="1"/>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31"/>
        <bgColor indexed="64"/>
      </patternFill>
    </fill>
    <fill>
      <patternFill patternType="solid">
        <fgColor indexed="27"/>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theme="5" tint="0.59999389629810485"/>
        <bgColor indexed="65"/>
      </patternFill>
    </fill>
    <fill>
      <patternFill patternType="solid">
        <fgColor rgb="FF99CCFF"/>
        <bgColor indexed="64"/>
      </patternFill>
    </fill>
    <fill>
      <patternFill patternType="solid">
        <fgColor rgb="FFCCCCFF"/>
        <bgColor indexed="64"/>
      </patternFill>
    </fill>
    <fill>
      <patternFill patternType="solid">
        <fgColor rgb="FFCCFFFF"/>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4" tint="0.79998168889431442"/>
        <bgColor indexed="64"/>
      </patternFill>
    </fill>
  </fills>
  <borders count="5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7">
    <xf numFmtId="0" fontId="0" fillId="0" borderId="0"/>
    <xf numFmtId="0" fontId="36" fillId="10" borderId="0" applyNumberFormat="0" applyBorder="0" applyAlignment="0" applyProtection="0"/>
    <xf numFmtId="164" fontId="20" fillId="0" borderId="0" applyFont="0" applyFill="0" applyBorder="0" applyAlignment="0" applyProtection="0"/>
    <xf numFmtId="0" fontId="37" fillId="0" borderId="0" applyNumberFormat="0" applyFill="0" applyBorder="0" applyAlignment="0" applyProtection="0">
      <alignment vertical="top"/>
      <protection locked="0"/>
    </xf>
    <xf numFmtId="0" fontId="4" fillId="0" borderId="0"/>
    <xf numFmtId="0" fontId="4" fillId="0" borderId="0"/>
    <xf numFmtId="0" fontId="8" fillId="0" borderId="0"/>
  </cellStyleXfs>
  <cellXfs count="367">
    <xf numFmtId="0" fontId="0" fillId="0" borderId="0" xfId="0"/>
    <xf numFmtId="0" fontId="0" fillId="2" borderId="0" xfId="0" applyFill="1"/>
    <xf numFmtId="0" fontId="21" fillId="2" borderId="0" xfId="0" applyFont="1" applyFill="1"/>
    <xf numFmtId="0" fontId="22" fillId="2" borderId="0" xfId="0" applyFont="1" applyFill="1"/>
    <xf numFmtId="0" fontId="22" fillId="2" borderId="0" xfId="0" applyFont="1" applyFill="1" applyAlignment="1">
      <alignment horizontal="center"/>
    </xf>
    <xf numFmtId="0" fontId="5" fillId="2" borderId="0" xfId="4" applyFont="1" applyFill="1"/>
    <xf numFmtId="3" fontId="6" fillId="2" borderId="0" xfId="4" applyNumberFormat="1" applyFont="1" applyFill="1"/>
    <xf numFmtId="0" fontId="6" fillId="2" borderId="0" xfId="4" applyFont="1" applyFill="1" applyAlignment="1">
      <alignment horizontal="left"/>
    </xf>
    <xf numFmtId="0" fontId="6" fillId="2" borderId="0" xfId="6" applyFont="1" applyFill="1" applyAlignment="1">
      <alignment horizontal="center"/>
    </xf>
    <xf numFmtId="0" fontId="6" fillId="2" borderId="0" xfId="4" applyFont="1" applyFill="1"/>
    <xf numFmtId="3" fontId="6" fillId="2" borderId="0" xfId="4" applyNumberFormat="1" applyFont="1" applyFill="1" applyBorder="1"/>
    <xf numFmtId="0" fontId="6" fillId="2" borderId="0" xfId="4" applyFont="1" applyFill="1" applyAlignment="1">
      <alignment horizontal="center"/>
    </xf>
    <xf numFmtId="0" fontId="6" fillId="2" borderId="0" xfId="6" applyFont="1" applyFill="1" applyBorder="1"/>
    <xf numFmtId="0" fontId="6" fillId="2" borderId="0" xfId="6" applyFont="1" applyFill="1" applyBorder="1" applyAlignment="1">
      <alignment horizontal="center"/>
    </xf>
    <xf numFmtId="3" fontId="6" fillId="2" borderId="0" xfId="6" applyNumberFormat="1" applyFont="1" applyFill="1" applyBorder="1" applyAlignment="1">
      <alignment horizontal="center"/>
    </xf>
    <xf numFmtId="0" fontId="6" fillId="2" borderId="7" xfId="6" applyFont="1" applyFill="1" applyBorder="1"/>
    <xf numFmtId="0" fontId="6" fillId="2" borderId="5" xfId="6" applyFont="1" applyFill="1" applyBorder="1" applyAlignment="1">
      <alignment horizontal="center"/>
    </xf>
    <xf numFmtId="0" fontId="6" fillId="2" borderId="6" xfId="6" applyFont="1" applyFill="1" applyBorder="1" applyAlignment="1">
      <alignment horizontal="center"/>
    </xf>
    <xf numFmtId="0" fontId="6" fillId="2" borderId="12" xfId="6" applyFont="1" applyFill="1" applyBorder="1" applyAlignment="1">
      <alignment horizontal="center"/>
    </xf>
    <xf numFmtId="0" fontId="6" fillId="2" borderId="13" xfId="6" applyFont="1" applyFill="1" applyBorder="1" applyAlignment="1">
      <alignment horizontal="center"/>
    </xf>
    <xf numFmtId="0" fontId="6" fillId="2" borderId="14" xfId="6" applyFont="1" applyFill="1" applyBorder="1" applyAlignment="1">
      <alignment horizontal="center"/>
    </xf>
    <xf numFmtId="0" fontId="6" fillId="2" borderId="15" xfId="6" applyFont="1" applyFill="1" applyBorder="1" applyAlignment="1">
      <alignment horizontal="center"/>
    </xf>
    <xf numFmtId="0" fontId="6" fillId="2" borderId="15" xfId="4" applyFont="1" applyFill="1" applyBorder="1" applyAlignment="1">
      <alignment horizontal="center"/>
    </xf>
    <xf numFmtId="0" fontId="6" fillId="2" borderId="5" xfId="6" applyFont="1" applyFill="1" applyBorder="1" applyAlignment="1">
      <alignment horizontal="left"/>
    </xf>
    <xf numFmtId="0" fontId="6" fillId="2" borderId="5" xfId="6" quotePrefix="1" applyFont="1" applyFill="1" applyBorder="1" applyAlignment="1">
      <alignment horizontal="left"/>
    </xf>
    <xf numFmtId="0" fontId="6" fillId="2" borderId="6" xfId="6" quotePrefix="1" applyFont="1" applyFill="1" applyBorder="1" applyAlignment="1">
      <alignment horizontal="center"/>
    </xf>
    <xf numFmtId="3" fontId="6" fillId="2" borderId="14" xfId="6" applyNumberFormat="1" applyFont="1" applyFill="1" applyBorder="1" applyAlignment="1">
      <alignment horizontal="center"/>
    </xf>
    <xf numFmtId="3" fontId="6" fillId="2" borderId="15" xfId="6" applyNumberFormat="1" applyFont="1" applyFill="1" applyBorder="1" applyAlignment="1">
      <alignment horizontal="center"/>
    </xf>
    <xf numFmtId="166" fontId="6" fillId="2" borderId="14" xfId="6" applyNumberFormat="1" applyFont="1" applyFill="1" applyBorder="1" applyAlignment="1">
      <alignment horizontal="center"/>
    </xf>
    <xf numFmtId="166" fontId="6" fillId="2" borderId="15" xfId="6" applyNumberFormat="1" applyFont="1" applyFill="1" applyBorder="1" applyAlignment="1">
      <alignment horizontal="center"/>
    </xf>
    <xf numFmtId="0" fontId="6" fillId="2" borderId="7" xfId="6" applyFont="1" applyFill="1" applyBorder="1" applyAlignment="1">
      <alignment horizontal="center"/>
    </xf>
    <xf numFmtId="0" fontId="6" fillId="2" borderId="15" xfId="6" applyFont="1" applyFill="1" applyBorder="1" applyAlignment="1">
      <alignment horizontal="left"/>
    </xf>
    <xf numFmtId="11" fontId="6" fillId="2" borderId="0" xfId="6" applyNumberFormat="1" applyFont="1" applyFill="1" applyBorder="1" applyAlignment="1">
      <alignment horizontal="center"/>
    </xf>
    <xf numFmtId="0" fontId="6" fillId="2" borderId="15" xfId="6" applyFont="1" applyFill="1" applyBorder="1" applyAlignment="1">
      <alignment horizontal="right"/>
    </xf>
    <xf numFmtId="0" fontId="6" fillId="2" borderId="14" xfId="6" quotePrefix="1" applyFont="1" applyFill="1" applyBorder="1" applyAlignment="1">
      <alignment horizontal="center"/>
    </xf>
    <xf numFmtId="0" fontId="6" fillId="2" borderId="8" xfId="6" applyFont="1" applyFill="1" applyBorder="1" applyAlignment="1">
      <alignment horizontal="left"/>
    </xf>
    <xf numFmtId="0" fontId="6" fillId="2" borderId="9" xfId="6" applyFont="1" applyFill="1" applyBorder="1" applyAlignment="1">
      <alignment horizontal="center"/>
    </xf>
    <xf numFmtId="0" fontId="6" fillId="2" borderId="16" xfId="6" applyFont="1" applyFill="1" applyBorder="1" applyAlignment="1">
      <alignment horizontal="right"/>
    </xf>
    <xf numFmtId="0" fontId="6" fillId="2" borderId="17" xfId="6" applyFont="1" applyFill="1" applyBorder="1" applyAlignment="1">
      <alignment horizontal="center"/>
    </xf>
    <xf numFmtId="0" fontId="6" fillId="2" borderId="16" xfId="4" applyFont="1" applyFill="1" applyBorder="1" applyAlignment="1">
      <alignment horizontal="center"/>
    </xf>
    <xf numFmtId="0" fontId="6" fillId="2" borderId="11" xfId="6" applyFont="1" applyFill="1" applyBorder="1"/>
    <xf numFmtId="0" fontId="6" fillId="2" borderId="0" xfId="6" applyFont="1" applyFill="1" applyBorder="1" applyAlignment="1">
      <alignment horizontal="left"/>
    </xf>
    <xf numFmtId="0" fontId="6" fillId="2" borderId="0" xfId="6" applyFont="1" applyFill="1" applyBorder="1" applyAlignment="1">
      <alignment horizontal="right"/>
    </xf>
    <xf numFmtId="0" fontId="6" fillId="2" borderId="0" xfId="4" applyFont="1" applyFill="1" applyBorder="1" applyAlignment="1">
      <alignment horizontal="center"/>
    </xf>
    <xf numFmtId="0" fontId="6" fillId="2" borderId="0" xfId="5" applyFont="1" applyFill="1" applyAlignment="1"/>
    <xf numFmtId="0" fontId="6" fillId="2" borderId="0" xfId="6" applyFont="1" applyFill="1"/>
    <xf numFmtId="3" fontId="6" fillId="2" borderId="0" xfId="6" applyNumberFormat="1" applyFont="1" applyFill="1"/>
    <xf numFmtId="3" fontId="6" fillId="2" borderId="0" xfId="6" applyNumberFormat="1" applyFont="1" applyFill="1" applyBorder="1"/>
    <xf numFmtId="0" fontId="6" fillId="2" borderId="0" xfId="5" applyFont="1" applyFill="1" applyBorder="1" applyAlignment="1"/>
    <xf numFmtId="0" fontId="10" fillId="2" borderId="0" xfId="0" applyFont="1" applyFill="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10" fillId="2" borderId="0" xfId="0" applyFont="1" applyFill="1" applyAlignment="1"/>
    <xf numFmtId="0" fontId="10" fillId="2" borderId="18" xfId="0" applyFont="1" applyFill="1" applyBorder="1" applyAlignment="1">
      <alignment vertical="top"/>
    </xf>
    <xf numFmtId="0" fontId="10" fillId="2" borderId="19" xfId="0" applyFont="1" applyFill="1" applyBorder="1" applyAlignment="1">
      <alignment vertical="top"/>
    </xf>
    <xf numFmtId="0" fontId="10" fillId="2" borderId="20" xfId="0" applyFont="1" applyFill="1" applyBorder="1" applyAlignment="1">
      <alignment vertical="top"/>
    </xf>
    <xf numFmtId="0" fontId="22" fillId="3" borderId="21" xfId="0" applyFont="1" applyFill="1" applyBorder="1"/>
    <xf numFmtId="0" fontId="22" fillId="3" borderId="22" xfId="0" applyFont="1" applyFill="1" applyBorder="1"/>
    <xf numFmtId="0" fontId="22" fillId="2" borderId="9" xfId="0" applyFont="1" applyFill="1" applyBorder="1" applyAlignment="1">
      <alignment horizontal="center"/>
    </xf>
    <xf numFmtId="0" fontId="22" fillId="2" borderId="6" xfId="0" applyFont="1" applyFill="1" applyBorder="1" applyAlignment="1">
      <alignment horizontal="center"/>
    </xf>
    <xf numFmtId="0" fontId="22" fillId="2" borderId="23" xfId="0" applyFont="1" applyFill="1" applyBorder="1"/>
    <xf numFmtId="0" fontId="22" fillId="2" borderId="24" xfId="0" applyFont="1" applyFill="1" applyBorder="1"/>
    <xf numFmtId="0" fontId="22" fillId="2" borderId="25" xfId="0" applyFont="1" applyFill="1" applyBorder="1" applyAlignment="1">
      <alignment horizontal="left"/>
    </xf>
    <xf numFmtId="0" fontId="22" fillId="2" borderId="26" xfId="0" applyFont="1" applyFill="1" applyBorder="1" applyAlignment="1">
      <alignment horizontal="left"/>
    </xf>
    <xf numFmtId="0" fontId="6" fillId="2" borderId="2" xfId="6" applyFont="1" applyFill="1" applyBorder="1" applyAlignment="1">
      <alignment horizontal="center"/>
    </xf>
    <xf numFmtId="168" fontId="22" fillId="2" borderId="2" xfId="0" applyNumberFormat="1" applyFont="1" applyFill="1" applyBorder="1" applyAlignment="1">
      <alignment horizontal="center"/>
    </xf>
    <xf numFmtId="0" fontId="6" fillId="2" borderId="25" xfId="6" quotePrefix="1" applyFont="1" applyFill="1" applyBorder="1" applyAlignment="1">
      <alignment horizontal="left"/>
    </xf>
    <xf numFmtId="168" fontId="22" fillId="2" borderId="6" xfId="0" applyNumberFormat="1" applyFont="1" applyFill="1" applyBorder="1" applyAlignment="1">
      <alignment horizontal="center"/>
    </xf>
    <xf numFmtId="0" fontId="6" fillId="2" borderId="25" xfId="6" applyFont="1" applyFill="1" applyBorder="1" applyAlignment="1">
      <alignment horizontal="left"/>
    </xf>
    <xf numFmtId="0" fontId="6" fillId="2" borderId="26" xfId="6" applyFont="1" applyFill="1" applyBorder="1" applyAlignment="1">
      <alignment horizontal="left"/>
    </xf>
    <xf numFmtId="0" fontId="5" fillId="2" borderId="28" xfId="6" applyFont="1" applyFill="1" applyBorder="1" applyAlignment="1">
      <alignment horizontal="left"/>
    </xf>
    <xf numFmtId="168" fontId="22" fillId="2" borderId="9" xfId="0" applyNumberFormat="1" applyFont="1" applyFill="1" applyBorder="1" applyAlignment="1">
      <alignment horizontal="center"/>
    </xf>
    <xf numFmtId="168" fontId="22" fillId="2" borderId="27" xfId="0" applyNumberFormat="1" applyFont="1" applyFill="1" applyBorder="1" applyAlignment="1">
      <alignment horizontal="center"/>
    </xf>
    <xf numFmtId="0" fontId="11" fillId="4" borderId="3" xfId="0" applyFont="1" applyFill="1" applyBorder="1" applyAlignment="1"/>
    <xf numFmtId="0" fontId="22" fillId="5" borderId="1" xfId="0" applyFont="1" applyFill="1" applyBorder="1"/>
    <xf numFmtId="0" fontId="22" fillId="5" borderId="3" xfId="0" applyFont="1" applyFill="1" applyBorder="1"/>
    <xf numFmtId="0" fontId="22" fillId="5" borderId="18" xfId="0" applyFont="1" applyFill="1" applyBorder="1"/>
    <xf numFmtId="0" fontId="22" fillId="5" borderId="5" xfId="0" applyFont="1" applyFill="1" applyBorder="1"/>
    <xf numFmtId="0" fontId="22" fillId="5" borderId="0" xfId="0" applyFont="1" applyFill="1" applyBorder="1"/>
    <xf numFmtId="0" fontId="22" fillId="5" borderId="19" xfId="0" applyFont="1" applyFill="1" applyBorder="1"/>
    <xf numFmtId="0" fontId="22" fillId="5" borderId="8" xfId="0" applyFont="1" applyFill="1" applyBorder="1"/>
    <xf numFmtId="0" fontId="22" fillId="5" borderId="10" xfId="0" applyFont="1" applyFill="1" applyBorder="1"/>
    <xf numFmtId="0" fontId="22" fillId="5" borderId="20" xfId="0" applyFont="1" applyFill="1" applyBorder="1"/>
    <xf numFmtId="0" fontId="22" fillId="4" borderId="1" xfId="0" applyFont="1" applyFill="1" applyBorder="1"/>
    <xf numFmtId="0" fontId="22" fillId="4" borderId="3" xfId="0" applyFont="1" applyFill="1" applyBorder="1"/>
    <xf numFmtId="0" fontId="22" fillId="4" borderId="5" xfId="0" applyFont="1" applyFill="1" applyBorder="1"/>
    <xf numFmtId="0" fontId="22" fillId="4" borderId="8" xfId="0" applyFont="1" applyFill="1" applyBorder="1"/>
    <xf numFmtId="0" fontId="22" fillId="4" borderId="10" xfId="0" applyFont="1" applyFill="1" applyBorder="1"/>
    <xf numFmtId="0" fontId="6" fillId="3" borderId="28" xfId="6" quotePrefix="1" applyFont="1" applyFill="1" applyBorder="1" applyAlignment="1">
      <alignment horizontal="left"/>
    </xf>
    <xf numFmtId="0" fontId="6" fillId="3" borderId="2" xfId="6" applyFont="1" applyFill="1" applyBorder="1" applyAlignment="1">
      <alignment horizontal="center"/>
    </xf>
    <xf numFmtId="0" fontId="6" fillId="3" borderId="25" xfId="6" quotePrefix="1" applyFont="1" applyFill="1" applyBorder="1" applyAlignment="1">
      <alignment horizontal="left"/>
    </xf>
    <xf numFmtId="0" fontId="6" fillId="3" borderId="6" xfId="6" applyFont="1" applyFill="1" applyBorder="1" applyAlignment="1">
      <alignment horizontal="center"/>
    </xf>
    <xf numFmtId="0" fontId="6" fillId="3" borderId="25" xfId="6" applyFont="1" applyFill="1" applyBorder="1" applyAlignment="1">
      <alignment horizontal="left"/>
    </xf>
    <xf numFmtId="0" fontId="22" fillId="3" borderId="26" xfId="0" applyFont="1" applyFill="1" applyBorder="1"/>
    <xf numFmtId="0" fontId="14" fillId="2" borderId="0" xfId="0" applyFont="1" applyFill="1" applyAlignment="1">
      <alignment horizontal="justify"/>
    </xf>
    <xf numFmtId="0" fontId="15" fillId="2" borderId="0" xfId="0" applyFont="1" applyFill="1" applyAlignment="1">
      <alignment horizontal="justify"/>
    </xf>
    <xf numFmtId="0" fontId="23" fillId="2" borderId="0" xfId="0" applyFont="1" applyFill="1" applyAlignment="1">
      <alignment horizontal="justify"/>
    </xf>
    <xf numFmtId="0" fontId="16" fillId="5" borderId="5" xfId="0" applyFont="1" applyFill="1" applyBorder="1"/>
    <xf numFmtId="0" fontId="10" fillId="3" borderId="24" xfId="0" applyFont="1" applyFill="1" applyBorder="1" applyAlignment="1"/>
    <xf numFmtId="0" fontId="10" fillId="3" borderId="31" xfId="0" applyFont="1" applyFill="1" applyBorder="1" applyAlignment="1"/>
    <xf numFmtId="0" fontId="17" fillId="2" borderId="0" xfId="0" applyFont="1" applyFill="1"/>
    <xf numFmtId="0" fontId="14" fillId="2" borderId="0" xfId="0" applyFont="1" applyFill="1" applyAlignment="1"/>
    <xf numFmtId="0" fontId="0" fillId="2" borderId="0" xfId="0" applyFill="1" applyAlignment="1"/>
    <xf numFmtId="0" fontId="11" fillId="2" borderId="0" xfId="0" applyFont="1" applyFill="1" applyAlignment="1">
      <alignment horizontal="left" vertical="top"/>
    </xf>
    <xf numFmtId="0" fontId="0" fillId="2" borderId="0" xfId="0" applyFill="1" applyAlignment="1">
      <alignment vertical="top"/>
    </xf>
    <xf numFmtId="0" fontId="14" fillId="2" borderId="0" xfId="0" applyFont="1" applyFill="1" applyAlignment="1">
      <alignment horizontal="left"/>
    </xf>
    <xf numFmtId="0" fontId="22" fillId="2" borderId="0" xfId="0" applyFont="1" applyFill="1" applyAlignment="1"/>
    <xf numFmtId="49" fontId="22" fillId="2" borderId="0" xfId="0" applyNumberFormat="1" applyFont="1" applyFill="1" applyAlignment="1">
      <alignment horizontal="center"/>
    </xf>
    <xf numFmtId="0" fontId="11" fillId="2" borderId="0" xfId="0" applyFont="1" applyFill="1" applyAlignment="1"/>
    <xf numFmtId="0" fontId="16" fillId="2" borderId="0" xfId="6" applyFont="1" applyFill="1"/>
    <xf numFmtId="0" fontId="16" fillId="2" borderId="0" xfId="6" applyFont="1" applyFill="1" applyAlignment="1">
      <alignment horizontal="center"/>
    </xf>
    <xf numFmtId="3" fontId="16" fillId="2" borderId="0" xfId="6" applyNumberFormat="1" applyFont="1" applyFill="1"/>
    <xf numFmtId="3" fontId="16" fillId="2" borderId="0" xfId="6" applyNumberFormat="1" applyFont="1" applyFill="1" applyBorder="1"/>
    <xf numFmtId="0" fontId="16" fillId="2" borderId="0" xfId="4" applyFont="1" applyFill="1" applyAlignment="1">
      <alignment horizontal="center"/>
    </xf>
    <xf numFmtId="0" fontId="15" fillId="2" borderId="0" xfId="0" applyFont="1" applyFill="1" applyAlignment="1"/>
    <xf numFmtId="0" fontId="15" fillId="2" borderId="0" xfId="0" applyFont="1" applyFill="1" applyAlignment="1">
      <alignment horizontal="center"/>
    </xf>
    <xf numFmtId="0" fontId="5" fillId="2" borderId="0" xfId="0" applyFont="1" applyFill="1" applyAlignment="1"/>
    <xf numFmtId="0" fontId="22" fillId="2" borderId="0" xfId="0" applyFont="1" applyFill="1" applyAlignment="1">
      <alignment horizontal="right"/>
    </xf>
    <xf numFmtId="169" fontId="22" fillId="2" borderId="0" xfId="0" applyNumberFormat="1" applyFont="1" applyFill="1" applyAlignment="1">
      <alignment horizontal="left"/>
    </xf>
    <xf numFmtId="170" fontId="22" fillId="2" borderId="0" xfId="0" applyNumberFormat="1" applyFont="1" applyFill="1"/>
    <xf numFmtId="171" fontId="22" fillId="2" borderId="0" xfId="0" applyNumberFormat="1" applyFont="1" applyFill="1"/>
    <xf numFmtId="172" fontId="22" fillId="2" borderId="0" xfId="0" applyNumberFormat="1" applyFont="1" applyFill="1"/>
    <xf numFmtId="173" fontId="22" fillId="2" borderId="0" xfId="0" applyNumberFormat="1" applyFont="1" applyFill="1"/>
    <xf numFmtId="0" fontId="25" fillId="6" borderId="32" xfId="0" applyFont="1" applyFill="1" applyBorder="1"/>
    <xf numFmtId="0" fontId="25" fillId="6" borderId="33" xfId="0" applyFont="1" applyFill="1" applyBorder="1" applyAlignment="1">
      <alignment horizontal="center"/>
    </xf>
    <xf numFmtId="0" fontId="25" fillId="6" borderId="34" xfId="0" applyFont="1" applyFill="1" applyBorder="1" applyAlignment="1">
      <alignment horizontal="center"/>
    </xf>
    <xf numFmtId="0" fontId="22" fillId="7" borderId="35" xfId="0" applyFont="1" applyFill="1" applyBorder="1" applyProtection="1">
      <protection locked="0"/>
    </xf>
    <xf numFmtId="0" fontId="22" fillId="7" borderId="36" xfId="0" applyFont="1" applyFill="1" applyBorder="1" applyProtection="1">
      <protection locked="0"/>
    </xf>
    <xf numFmtId="168" fontId="22" fillId="2" borderId="4" xfId="0" applyNumberFormat="1" applyFont="1" applyFill="1" applyBorder="1" applyAlignment="1">
      <alignment horizontal="center"/>
    </xf>
    <xf numFmtId="168" fontId="22" fillId="2" borderId="7" xfId="0" applyNumberFormat="1" applyFont="1" applyFill="1" applyBorder="1" applyAlignment="1">
      <alignment horizontal="center"/>
    </xf>
    <xf numFmtId="168" fontId="22" fillId="2" borderId="11" xfId="0" applyNumberFormat="1" applyFont="1" applyFill="1" applyBorder="1" applyAlignment="1">
      <alignment horizontal="center"/>
    </xf>
    <xf numFmtId="168" fontId="22" fillId="2" borderId="30" xfId="0" applyNumberFormat="1" applyFont="1" applyFill="1" applyBorder="1" applyAlignment="1">
      <alignment horizontal="center"/>
    </xf>
    <xf numFmtId="165" fontId="6" fillId="2" borderId="0" xfId="6" applyNumberFormat="1" applyFont="1" applyFill="1" applyBorder="1" applyAlignment="1">
      <alignment horizontal="center"/>
    </xf>
    <xf numFmtId="11" fontId="6" fillId="2" borderId="6" xfId="6" applyNumberFormat="1" applyFont="1" applyFill="1" applyBorder="1" applyAlignment="1">
      <alignment horizontal="center"/>
    </xf>
    <xf numFmtId="11" fontId="6" fillId="2" borderId="9" xfId="6" applyNumberFormat="1" applyFont="1" applyFill="1" applyBorder="1" applyAlignment="1">
      <alignment horizontal="center"/>
    </xf>
    <xf numFmtId="0" fontId="6" fillId="3" borderId="37" xfId="0" applyFont="1" applyFill="1" applyBorder="1"/>
    <xf numFmtId="0" fontId="6" fillId="3" borderId="38" xfId="0" applyFont="1" applyFill="1" applyBorder="1"/>
    <xf numFmtId="0" fontId="6" fillId="3" borderId="39" xfId="0" applyFont="1" applyFill="1" applyBorder="1"/>
    <xf numFmtId="0" fontId="6" fillId="3" borderId="22" xfId="0" applyFont="1" applyFill="1" applyBorder="1"/>
    <xf numFmtId="0" fontId="6" fillId="3" borderId="40" xfId="0" applyFont="1" applyFill="1" applyBorder="1"/>
    <xf numFmtId="0" fontId="6" fillId="3" borderId="41" xfId="0" applyFont="1" applyFill="1" applyBorder="1"/>
    <xf numFmtId="0" fontId="6" fillId="7" borderId="42" xfId="0" applyFont="1" applyFill="1" applyBorder="1" applyProtection="1">
      <protection locked="0"/>
    </xf>
    <xf numFmtId="0" fontId="6" fillId="7" borderId="21" xfId="0" applyFont="1" applyFill="1" applyBorder="1" applyProtection="1">
      <protection locked="0"/>
    </xf>
    <xf numFmtId="0" fontId="6" fillId="7" borderId="43" xfId="0" applyFont="1" applyFill="1" applyBorder="1" applyProtection="1">
      <protection locked="0"/>
    </xf>
    <xf numFmtId="0" fontId="10" fillId="7" borderId="23" xfId="0" applyFont="1" applyFill="1" applyBorder="1" applyAlignment="1" applyProtection="1">
      <protection locked="0"/>
    </xf>
    <xf numFmtId="0" fontId="3" fillId="2" borderId="24" xfId="0" applyFont="1" applyFill="1" applyBorder="1" applyAlignment="1">
      <alignment horizontal="justify"/>
    </xf>
    <xf numFmtId="0" fontId="2" fillId="5" borderId="5" xfId="0" applyFont="1" applyFill="1" applyBorder="1" applyAlignment="1">
      <alignment horizontal="left" vertical="top" wrapText="1"/>
    </xf>
    <xf numFmtId="0" fontId="3" fillId="5" borderId="19" xfId="0" applyNumberFormat="1" applyFont="1" applyFill="1" applyBorder="1" applyAlignment="1">
      <alignment horizontal="justify" vertical="top" wrapText="1"/>
    </xf>
    <xf numFmtId="0" fontId="1" fillId="2" borderId="0" xfId="0" applyFont="1" applyFill="1"/>
    <xf numFmtId="0" fontId="6" fillId="5" borderId="19" xfId="0" quotePrefix="1" applyFont="1" applyFill="1" applyBorder="1"/>
    <xf numFmtId="0" fontId="16" fillId="5" borderId="8" xfId="0" applyFont="1" applyFill="1" applyBorder="1"/>
    <xf numFmtId="0" fontId="3" fillId="2" borderId="0" xfId="0" applyFont="1" applyFill="1"/>
    <xf numFmtId="0" fontId="3" fillId="0" borderId="0" xfId="0" applyFont="1"/>
    <xf numFmtId="0" fontId="19" fillId="2" borderId="0" xfId="0" applyFont="1" applyFill="1"/>
    <xf numFmtId="0" fontId="2" fillId="2" borderId="0" xfId="0" applyFont="1" applyFill="1"/>
    <xf numFmtId="0" fontId="5" fillId="2" borderId="3" xfId="0" applyFont="1" applyFill="1" applyBorder="1" applyAlignment="1">
      <alignment wrapText="1"/>
    </xf>
    <xf numFmtId="0" fontId="2" fillId="2" borderId="0" xfId="0" applyFont="1" applyFill="1" applyAlignment="1">
      <alignment horizontal="left"/>
    </xf>
    <xf numFmtId="0" fontId="3" fillId="2" borderId="0" xfId="0" applyFont="1" applyFill="1" applyBorder="1" applyAlignment="1">
      <alignment wrapText="1"/>
    </xf>
    <xf numFmtId="0" fontId="6" fillId="5" borderId="44" xfId="0" applyFont="1" applyFill="1" applyBorder="1" applyAlignment="1">
      <alignment wrapText="1"/>
    </xf>
    <xf numFmtId="168" fontId="22" fillId="3" borderId="4" xfId="0" applyNumberFormat="1" applyFont="1" applyFill="1" applyBorder="1" applyAlignment="1">
      <alignment horizontal="center"/>
    </xf>
    <xf numFmtId="168" fontId="22" fillId="3" borderId="7" xfId="0" applyNumberFormat="1" applyFont="1" applyFill="1" applyBorder="1" applyAlignment="1">
      <alignment horizontal="center"/>
    </xf>
    <xf numFmtId="0" fontId="3" fillId="2" borderId="0" xfId="0" applyFont="1" applyFill="1" applyAlignment="1">
      <alignment horizontal="right"/>
    </xf>
    <xf numFmtId="0" fontId="10" fillId="2" borderId="0" xfId="0" applyFont="1" applyFill="1" applyAlignment="1">
      <alignment horizontal="right"/>
    </xf>
    <xf numFmtId="3" fontId="10" fillId="2" borderId="0" xfId="0" applyNumberFormat="1" applyFont="1" applyFill="1" applyAlignment="1">
      <alignment horizontal="center"/>
    </xf>
    <xf numFmtId="0" fontId="27" fillId="2" borderId="0" xfId="0" applyFont="1" applyFill="1"/>
    <xf numFmtId="0" fontId="28" fillId="2" borderId="0" xfId="0" applyFont="1" applyFill="1"/>
    <xf numFmtId="0" fontId="2" fillId="5" borderId="18" xfId="0" applyFont="1" applyFill="1" applyBorder="1" applyAlignment="1">
      <alignment horizontal="justify" vertical="top" wrapText="1"/>
    </xf>
    <xf numFmtId="0" fontId="2" fillId="5" borderId="19" xfId="0" applyFont="1" applyFill="1" applyBorder="1" applyAlignment="1">
      <alignment horizontal="justify" vertical="top" wrapText="1"/>
    </xf>
    <xf numFmtId="0" fontId="18" fillId="5" borderId="31" xfId="3" applyNumberFormat="1" applyFont="1" applyFill="1" applyBorder="1" applyAlignment="1" applyProtection="1">
      <alignment horizontal="justify" vertical="top" wrapText="1"/>
    </xf>
    <xf numFmtId="0" fontId="2" fillId="5" borderId="23" xfId="0" applyFont="1" applyFill="1" applyBorder="1" applyAlignment="1">
      <alignment horizontal="justify" vertical="top"/>
    </xf>
    <xf numFmtId="0" fontId="5" fillId="5" borderId="19" xfId="0" applyFont="1" applyFill="1" applyBorder="1"/>
    <xf numFmtId="0" fontId="2" fillId="5" borderId="19" xfId="0" applyNumberFormat="1" applyFont="1" applyFill="1" applyBorder="1" applyAlignment="1">
      <alignment horizontal="justify" vertical="top" wrapText="1"/>
    </xf>
    <xf numFmtId="0" fontId="5" fillId="5" borderId="0" xfId="0" applyFont="1" applyFill="1" applyBorder="1" applyAlignment="1">
      <alignment wrapText="1"/>
    </xf>
    <xf numFmtId="0" fontId="21" fillId="5" borderId="3" xfId="0" applyFont="1" applyFill="1" applyBorder="1"/>
    <xf numFmtId="0" fontId="21" fillId="0" borderId="1" xfId="0" applyFont="1" applyFill="1" applyBorder="1"/>
    <xf numFmtId="0" fontId="22" fillId="0" borderId="3" xfId="0" applyFont="1" applyFill="1" applyBorder="1"/>
    <xf numFmtId="0" fontId="3" fillId="2" borderId="3" xfId="0" applyFont="1" applyFill="1" applyBorder="1"/>
    <xf numFmtId="0" fontId="3" fillId="2" borderId="18" xfId="0" applyFont="1" applyFill="1" applyBorder="1"/>
    <xf numFmtId="0" fontId="22" fillId="3" borderId="39" xfId="0" applyFont="1" applyFill="1" applyBorder="1"/>
    <xf numFmtId="0" fontId="10" fillId="3" borderId="21" xfId="0" applyFont="1" applyFill="1" applyBorder="1" applyAlignment="1"/>
    <xf numFmtId="0" fontId="22" fillId="3" borderId="45" xfId="0" applyFont="1" applyFill="1" applyBorder="1"/>
    <xf numFmtId="0" fontId="22" fillId="3" borderId="25" xfId="0" applyFont="1" applyFill="1" applyBorder="1"/>
    <xf numFmtId="166" fontId="10" fillId="3" borderId="24" xfId="0" applyNumberFormat="1" applyFont="1" applyFill="1" applyBorder="1" applyAlignment="1"/>
    <xf numFmtId="0" fontId="15" fillId="2" borderId="0" xfId="0" applyFont="1" applyFill="1" applyAlignment="1">
      <alignment horizontal="justify" vertical="top"/>
    </xf>
    <xf numFmtId="0" fontId="2" fillId="5" borderId="20" xfId="0" applyFont="1" applyFill="1" applyBorder="1" applyAlignment="1">
      <alignment horizontal="justify" vertical="top" wrapText="1"/>
    </xf>
    <xf numFmtId="0" fontId="32" fillId="5" borderId="20" xfId="0" applyFont="1" applyFill="1" applyBorder="1"/>
    <xf numFmtId="49" fontId="2" fillId="8" borderId="23" xfId="0" applyNumberFormat="1" applyFont="1" applyFill="1" applyBorder="1" applyAlignment="1">
      <alignment horizontal="left" vertical="top" wrapText="1"/>
    </xf>
    <xf numFmtId="0" fontId="6" fillId="5" borderId="31" xfId="3" applyNumberFormat="1" applyFont="1" applyFill="1" applyBorder="1" applyAlignment="1" applyProtection="1">
      <alignment horizontal="justify" vertical="top" wrapText="1"/>
    </xf>
    <xf numFmtId="0" fontId="36" fillId="10" borderId="1" xfId="1" applyBorder="1" applyAlignment="1" applyProtection="1">
      <alignment vertical="top"/>
      <protection locked="0"/>
    </xf>
    <xf numFmtId="0" fontId="36" fillId="10" borderId="3" xfId="1" applyBorder="1" applyAlignment="1" applyProtection="1">
      <alignment vertical="top"/>
      <protection locked="0"/>
    </xf>
    <xf numFmtId="0" fontId="36" fillId="10" borderId="5" xfId="1" applyBorder="1" applyAlignment="1" applyProtection="1">
      <alignment vertical="top"/>
      <protection locked="0"/>
    </xf>
    <xf numFmtId="0" fontId="36" fillId="10" borderId="0" xfId="1" applyBorder="1" applyAlignment="1" applyProtection="1">
      <alignment vertical="top"/>
      <protection locked="0"/>
    </xf>
    <xf numFmtId="0" fontId="36" fillId="10" borderId="8" xfId="1" applyBorder="1" applyAlignment="1" applyProtection="1">
      <alignment vertical="top"/>
      <protection locked="0"/>
    </xf>
    <xf numFmtId="0" fontId="36" fillId="10" borderId="10" xfId="1" applyBorder="1" applyAlignment="1" applyProtection="1">
      <alignment vertical="top"/>
      <protection locked="0"/>
    </xf>
    <xf numFmtId="0" fontId="32" fillId="0" borderId="44" xfId="0" applyFont="1" applyFill="1" applyBorder="1" applyAlignment="1">
      <alignment wrapText="1"/>
    </xf>
    <xf numFmtId="0" fontId="6" fillId="11" borderId="8" xfId="6" applyFont="1" applyFill="1" applyBorder="1" applyAlignment="1">
      <alignment horizontal="left"/>
    </xf>
    <xf numFmtId="0" fontId="11" fillId="11" borderId="1" xfId="0" applyFont="1" applyFill="1" applyBorder="1" applyAlignment="1"/>
    <xf numFmtId="0" fontId="6" fillId="11" borderId="5" xfId="6" applyFont="1" applyFill="1" applyBorder="1" applyAlignment="1">
      <alignment horizontal="left"/>
    </xf>
    <xf numFmtId="0" fontId="6" fillId="11" borderId="5" xfId="6" quotePrefix="1" applyFont="1" applyFill="1" applyBorder="1" applyAlignment="1">
      <alignment horizontal="left"/>
    </xf>
    <xf numFmtId="0" fontId="22" fillId="12" borderId="24" xfId="0" applyFont="1" applyFill="1" applyBorder="1"/>
    <xf numFmtId="0" fontId="22" fillId="12" borderId="3" xfId="0" applyFont="1" applyFill="1" applyBorder="1"/>
    <xf numFmtId="0" fontId="22" fillId="12" borderId="18" xfId="0" applyFont="1" applyFill="1" applyBorder="1"/>
    <xf numFmtId="0" fontId="22" fillId="12" borderId="19" xfId="0" applyFont="1" applyFill="1" applyBorder="1"/>
    <xf numFmtId="0" fontId="22" fillId="12" borderId="10" xfId="0" applyFont="1" applyFill="1" applyBorder="1"/>
    <xf numFmtId="0" fontId="22" fillId="12" borderId="20" xfId="0" applyFont="1" applyFill="1" applyBorder="1"/>
    <xf numFmtId="0" fontId="22" fillId="3" borderId="41" xfId="0" applyFont="1" applyFill="1" applyBorder="1"/>
    <xf numFmtId="0" fontId="22" fillId="13" borderId="5" xfId="0" applyFont="1" applyFill="1" applyBorder="1"/>
    <xf numFmtId="0" fontId="22" fillId="13" borderId="0" xfId="0" applyFont="1" applyFill="1" applyBorder="1"/>
    <xf numFmtId="0" fontId="22" fillId="13" borderId="19" xfId="0" applyFont="1" applyFill="1" applyBorder="1"/>
    <xf numFmtId="0" fontId="22" fillId="14" borderId="3" xfId="0" applyFont="1" applyFill="1" applyBorder="1"/>
    <xf numFmtId="0" fontId="22" fillId="14" borderId="18" xfId="0" applyFont="1" applyFill="1" applyBorder="1"/>
    <xf numFmtId="0" fontId="2" fillId="0" borderId="1" xfId="0" applyFont="1" applyFill="1" applyBorder="1"/>
    <xf numFmtId="0" fontId="5" fillId="14" borderId="5" xfId="0" applyFont="1" applyFill="1" applyBorder="1" applyAlignment="1">
      <alignment wrapText="1"/>
    </xf>
    <xf numFmtId="0" fontId="5" fillId="14" borderId="0" xfId="0" applyFont="1" applyFill="1" applyBorder="1" applyAlignment="1">
      <alignment wrapText="1"/>
    </xf>
    <xf numFmtId="0" fontId="5" fillId="14" borderId="19" xfId="0" applyFont="1" applyFill="1" applyBorder="1" applyAlignment="1">
      <alignment wrapText="1"/>
    </xf>
    <xf numFmtId="0" fontId="22" fillId="11" borderId="35" xfId="0" applyFont="1" applyFill="1" applyBorder="1" applyAlignment="1">
      <alignment wrapText="1"/>
    </xf>
    <xf numFmtId="0" fontId="22" fillId="11" borderId="21" xfId="0" applyFont="1" applyFill="1" applyBorder="1"/>
    <xf numFmtId="0" fontId="22" fillId="11" borderId="39" xfId="0" applyFont="1" applyFill="1" applyBorder="1"/>
    <xf numFmtId="0" fontId="22" fillId="11" borderId="22" xfId="0" applyFont="1" applyFill="1" applyBorder="1"/>
    <xf numFmtId="0" fontId="5" fillId="11" borderId="21" xfId="0" applyFont="1" applyFill="1" applyBorder="1" applyAlignment="1"/>
    <xf numFmtId="0" fontId="5" fillId="11" borderId="39" xfId="0" applyFont="1" applyFill="1" applyBorder="1" applyAlignment="1"/>
    <xf numFmtId="0" fontId="5" fillId="11" borderId="22" xfId="0" applyFont="1" applyFill="1" applyBorder="1" applyAlignment="1"/>
    <xf numFmtId="0" fontId="21" fillId="14" borderId="5" xfId="0" applyFont="1" applyFill="1" applyBorder="1"/>
    <xf numFmtId="0" fontId="22" fillId="14" borderId="0" xfId="0" applyFont="1" applyFill="1" applyBorder="1"/>
    <xf numFmtId="0" fontId="22" fillId="14" borderId="19" xfId="0" applyFont="1" applyFill="1" applyBorder="1"/>
    <xf numFmtId="2" fontId="22" fillId="4" borderId="5" xfId="0" applyNumberFormat="1" applyFont="1" applyFill="1" applyBorder="1"/>
    <xf numFmtId="2" fontId="22" fillId="4" borderId="0" xfId="0" applyNumberFormat="1" applyFont="1" applyFill="1" applyBorder="1"/>
    <xf numFmtId="2" fontId="22" fillId="12" borderId="3" xfId="0" applyNumberFormat="1" applyFont="1" applyFill="1" applyBorder="1"/>
    <xf numFmtId="2" fontId="22" fillId="12" borderId="0" xfId="0" applyNumberFormat="1" applyFont="1" applyFill="1" applyBorder="1"/>
    <xf numFmtId="2" fontId="22" fillId="12" borderId="19" xfId="0" applyNumberFormat="1" applyFont="1" applyFill="1" applyBorder="1"/>
    <xf numFmtId="0" fontId="0" fillId="14" borderId="0" xfId="0" applyFill="1"/>
    <xf numFmtId="0" fontId="0" fillId="14" borderId="0" xfId="0" applyFill="1" applyAlignment="1"/>
    <xf numFmtId="0" fontId="6" fillId="11" borderId="26" xfId="6" applyFont="1" applyFill="1" applyBorder="1" applyAlignment="1">
      <alignment horizontal="left"/>
    </xf>
    <xf numFmtId="0" fontId="6" fillId="11" borderId="9" xfId="6" applyFont="1" applyFill="1" applyBorder="1" applyAlignment="1">
      <alignment horizontal="center"/>
    </xf>
    <xf numFmtId="0" fontId="2" fillId="11" borderId="28" xfId="0" applyFont="1" applyFill="1" applyBorder="1"/>
    <xf numFmtId="0" fontId="19" fillId="11" borderId="2" xfId="0" applyFont="1" applyFill="1" applyBorder="1"/>
    <xf numFmtId="168" fontId="22" fillId="11" borderId="11" xfId="0" applyNumberFormat="1" applyFont="1" applyFill="1" applyBorder="1" applyAlignment="1">
      <alignment horizontal="center"/>
    </xf>
    <xf numFmtId="168" fontId="6" fillId="3" borderId="12" xfId="6" applyNumberFormat="1" applyFont="1" applyFill="1" applyBorder="1" applyAlignment="1">
      <alignment horizontal="center"/>
    </xf>
    <xf numFmtId="168" fontId="6" fillId="3" borderId="15" xfId="6" applyNumberFormat="1" applyFont="1" applyFill="1" applyBorder="1" applyAlignment="1">
      <alignment horizontal="center"/>
    </xf>
    <xf numFmtId="168" fontId="6" fillId="11" borderId="16" xfId="6" applyNumberFormat="1" applyFont="1" applyFill="1" applyBorder="1" applyAlignment="1">
      <alignment horizontal="center"/>
    </xf>
    <xf numFmtId="168" fontId="6" fillId="2" borderId="12" xfId="6" applyNumberFormat="1" applyFont="1" applyFill="1" applyBorder="1" applyAlignment="1">
      <alignment horizontal="center"/>
    </xf>
    <xf numFmtId="168" fontId="6" fillId="2" borderId="15" xfId="6" applyNumberFormat="1" applyFont="1" applyFill="1" applyBorder="1" applyAlignment="1">
      <alignment horizontal="center"/>
    </xf>
    <xf numFmtId="168" fontId="6" fillId="2" borderId="15" xfId="6" quotePrefix="1" applyNumberFormat="1" applyFont="1" applyFill="1" applyBorder="1" applyAlignment="1">
      <alignment horizontal="center"/>
    </xf>
    <xf numFmtId="168" fontId="6" fillId="2" borderId="16" xfId="6" applyNumberFormat="1" applyFont="1" applyFill="1" applyBorder="1" applyAlignment="1">
      <alignment horizontal="center"/>
    </xf>
    <xf numFmtId="168" fontId="6" fillId="2" borderId="9" xfId="6" applyNumberFormat="1" applyFont="1" applyFill="1" applyBorder="1" applyAlignment="1">
      <alignment horizontal="center"/>
    </xf>
    <xf numFmtId="0" fontId="2" fillId="2" borderId="0" xfId="0" applyFont="1" applyFill="1" applyAlignment="1">
      <alignment horizontal="center" vertical="center"/>
    </xf>
    <xf numFmtId="0" fontId="3" fillId="14" borderId="5" xfId="0" applyFont="1" applyFill="1" applyBorder="1" applyAlignment="1">
      <alignment vertical="center" wrapText="1"/>
    </xf>
    <xf numFmtId="0" fontId="3" fillId="14" borderId="0" xfId="0" applyFont="1" applyFill="1" applyBorder="1" applyAlignment="1">
      <alignment vertical="center" wrapText="1"/>
    </xf>
    <xf numFmtId="0" fontId="26" fillId="14" borderId="0" xfId="0" applyFont="1" applyFill="1" applyBorder="1" applyAlignment="1">
      <alignment horizontal="left"/>
    </xf>
    <xf numFmtId="0" fontId="34" fillId="14" borderId="0" xfId="3" applyFont="1" applyFill="1" applyBorder="1" applyProtection="1">
      <alignment vertical="top"/>
    </xf>
    <xf numFmtId="0" fontId="10" fillId="17" borderId="51" xfId="0" applyFont="1" applyFill="1" applyBorder="1" applyAlignment="1" applyProtection="1">
      <alignment horizontal="left" wrapText="1"/>
      <protection locked="0"/>
    </xf>
    <xf numFmtId="0" fontId="18" fillId="17" borderId="49" xfId="3" applyFont="1" applyFill="1" applyBorder="1" applyAlignment="1" applyProtection="1">
      <alignment horizontal="left" wrapText="1"/>
      <protection locked="0"/>
    </xf>
    <xf numFmtId="0" fontId="6" fillId="17" borderId="49" xfId="0" applyFont="1" applyFill="1" applyBorder="1" applyAlignment="1" applyProtection="1">
      <alignment wrapText="1"/>
      <protection locked="0"/>
    </xf>
    <xf numFmtId="0" fontId="24" fillId="17" borderId="49" xfId="3" applyFont="1" applyFill="1" applyBorder="1" applyAlignment="1" applyProtection="1">
      <alignment wrapText="1"/>
      <protection locked="0"/>
    </xf>
    <xf numFmtId="0" fontId="22" fillId="17" borderId="49" xfId="0" applyFont="1" applyFill="1" applyBorder="1" applyAlignment="1" applyProtection="1">
      <alignment wrapText="1"/>
      <protection locked="0"/>
    </xf>
    <xf numFmtId="0" fontId="24" fillId="17" borderId="50" xfId="3" applyFont="1" applyFill="1" applyBorder="1" applyAlignment="1" applyProtection="1">
      <protection locked="0"/>
    </xf>
    <xf numFmtId="0" fontId="2" fillId="13" borderId="23" xfId="0" applyFont="1" applyFill="1" applyBorder="1" applyAlignment="1">
      <alignment horizontal="left" vertical="top" wrapText="1"/>
    </xf>
    <xf numFmtId="0" fontId="3" fillId="13" borderId="31" xfId="0" applyFont="1" applyFill="1" applyBorder="1" applyAlignment="1">
      <alignment wrapText="1"/>
    </xf>
    <xf numFmtId="0" fontId="2" fillId="5" borderId="1" xfId="0" applyFont="1" applyFill="1" applyBorder="1" applyAlignment="1">
      <alignment wrapText="1"/>
    </xf>
    <xf numFmtId="0" fontId="6" fillId="5" borderId="18" xfId="0" quotePrefix="1" applyFont="1" applyFill="1" applyBorder="1" applyAlignment="1">
      <alignment wrapText="1"/>
    </xf>
    <xf numFmtId="1" fontId="38" fillId="11" borderId="49" xfId="6" applyNumberFormat="1" applyFont="1" applyFill="1" applyBorder="1" applyAlignment="1">
      <alignment horizontal="center"/>
    </xf>
    <xf numFmtId="1" fontId="38" fillId="11" borderId="49" xfId="0" applyNumberFormat="1" applyFont="1" applyFill="1" applyBorder="1" applyAlignment="1">
      <alignment horizontal="center"/>
    </xf>
    <xf numFmtId="1" fontId="38" fillId="11" borderId="19" xfId="0" applyNumberFormat="1" applyFont="1" applyFill="1" applyBorder="1" applyAlignment="1">
      <alignment horizontal="center"/>
    </xf>
    <xf numFmtId="1" fontId="38" fillId="11" borderId="4" xfId="0" applyNumberFormat="1" applyFont="1" applyFill="1" applyBorder="1" applyAlignment="1">
      <alignment horizontal="center"/>
    </xf>
    <xf numFmtId="1" fontId="38" fillId="11" borderId="7" xfId="0" applyNumberFormat="1" applyFont="1" applyFill="1" applyBorder="1" applyAlignment="1">
      <alignment horizontal="center"/>
    </xf>
    <xf numFmtId="1" fontId="38" fillId="11" borderId="50" xfId="6" applyNumberFormat="1" applyFont="1" applyFill="1" applyBorder="1" applyAlignment="1">
      <alignment horizontal="center"/>
    </xf>
    <xf numFmtId="1" fontId="38" fillId="11" borderId="50" xfId="0" applyNumberFormat="1" applyFont="1" applyFill="1" applyBorder="1" applyAlignment="1">
      <alignment horizontal="center"/>
    </xf>
    <xf numFmtId="1" fontId="38" fillId="11" borderId="20" xfId="0" applyNumberFormat="1" applyFont="1" applyFill="1" applyBorder="1" applyAlignment="1">
      <alignment horizontal="center"/>
    </xf>
    <xf numFmtId="0" fontId="3" fillId="7" borderId="35" xfId="0" applyFont="1" applyFill="1" applyBorder="1" applyProtection="1">
      <protection locked="0"/>
    </xf>
    <xf numFmtId="3" fontId="22" fillId="7" borderId="52" xfId="0" applyNumberFormat="1" applyFont="1" applyFill="1" applyBorder="1" applyAlignment="1" applyProtection="1">
      <alignment horizontal="center"/>
      <protection locked="0"/>
    </xf>
    <xf numFmtId="3" fontId="22" fillId="7" borderId="53" xfId="0" applyNumberFormat="1" applyFont="1" applyFill="1" applyBorder="1" applyAlignment="1" applyProtection="1">
      <alignment horizontal="center"/>
      <protection locked="0"/>
    </xf>
    <xf numFmtId="3" fontId="22" fillId="7" borderId="46" xfId="0" applyNumberFormat="1" applyFont="1" applyFill="1" applyBorder="1" applyAlignment="1" applyProtection="1">
      <alignment horizontal="center"/>
      <protection locked="0"/>
    </xf>
    <xf numFmtId="3" fontId="22" fillId="7" borderId="47" xfId="0" applyNumberFormat="1" applyFont="1" applyFill="1" applyBorder="1" applyAlignment="1" applyProtection="1">
      <alignment horizontal="center"/>
      <protection locked="0"/>
    </xf>
    <xf numFmtId="3" fontId="22" fillId="7" borderId="52" xfId="0" applyNumberFormat="1" applyFont="1" applyFill="1" applyBorder="1" applyProtection="1">
      <protection locked="0"/>
    </xf>
    <xf numFmtId="3" fontId="22" fillId="7" borderId="46" xfId="0" applyNumberFormat="1" applyFont="1" applyFill="1" applyBorder="1" applyProtection="1">
      <protection locked="0"/>
    </xf>
    <xf numFmtId="3" fontId="22" fillId="7" borderId="52" xfId="2" applyNumberFormat="1" applyFont="1" applyFill="1" applyBorder="1" applyProtection="1">
      <protection locked="0"/>
    </xf>
    <xf numFmtId="0" fontId="3" fillId="2" borderId="0" xfId="0" applyFont="1" applyFill="1" applyAlignment="1">
      <alignment horizontal="left"/>
    </xf>
    <xf numFmtId="0" fontId="22" fillId="3" borderId="28" xfId="0" applyFont="1" applyFill="1" applyBorder="1" applyAlignment="1">
      <alignment vertical="center"/>
    </xf>
    <xf numFmtId="0" fontId="2" fillId="3" borderId="26"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1" fontId="5" fillId="11" borderId="8" xfId="6" applyNumberFormat="1" applyFont="1" applyFill="1" applyBorder="1" applyAlignment="1">
      <alignment horizontal="left" vertical="center"/>
    </xf>
    <xf numFmtId="0" fontId="5" fillId="11" borderId="44" xfId="6" applyFont="1" applyFill="1" applyBorder="1" applyAlignment="1">
      <alignment horizontal="center" vertical="center"/>
    </xf>
    <xf numFmtId="0" fontId="2" fillId="11" borderId="44"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0" xfId="0" applyFont="1" applyFill="1" applyBorder="1" applyAlignment="1">
      <alignment horizontal="center" vertical="center" wrapText="1"/>
    </xf>
    <xf numFmtId="2" fontId="39" fillId="4" borderId="0" xfId="0" applyNumberFormat="1" applyFont="1" applyFill="1" applyBorder="1" applyAlignment="1">
      <alignment vertical="top"/>
    </xf>
    <xf numFmtId="0" fontId="26" fillId="11" borderId="26" xfId="0" applyFont="1" applyFill="1" applyBorder="1" applyAlignment="1">
      <alignment horizontal="left" vertical="center" wrapText="1"/>
    </xf>
    <xf numFmtId="0" fontId="5" fillId="11" borderId="9" xfId="6" applyFont="1" applyFill="1" applyBorder="1" applyAlignment="1">
      <alignment horizontal="center" vertical="center"/>
    </xf>
    <xf numFmtId="0" fontId="5" fillId="11" borderId="40" xfId="6" applyFont="1" applyFill="1" applyBorder="1" applyAlignment="1">
      <alignment horizontal="center" vertical="center"/>
    </xf>
    <xf numFmtId="0" fontId="5" fillId="11" borderId="48" xfId="6" applyFont="1" applyFill="1" applyBorder="1" applyAlignment="1">
      <alignment horizontal="center" vertical="center"/>
    </xf>
    <xf numFmtId="0" fontId="2" fillId="11" borderId="47" xfId="0" applyFont="1" applyFill="1" applyBorder="1" applyAlignment="1">
      <alignment horizontal="center" vertical="center" wrapText="1"/>
    </xf>
    <xf numFmtId="0" fontId="21" fillId="2" borderId="29" xfId="0" applyFont="1" applyFill="1" applyBorder="1" applyAlignment="1">
      <alignment vertical="center"/>
    </xf>
    <xf numFmtId="0" fontId="21" fillId="2" borderId="27"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5" fillId="2" borderId="1" xfId="6" applyFont="1" applyFill="1" applyBorder="1" applyAlignment="1">
      <alignment horizontal="left" vertical="center"/>
    </xf>
    <xf numFmtId="0" fontId="5" fillId="2" borderId="2" xfId="6" applyFont="1" applyFill="1" applyBorder="1" applyAlignment="1">
      <alignment horizontal="center" vertical="center"/>
    </xf>
    <xf numFmtId="3" fontId="5" fillId="2" borderId="3" xfId="6" applyNumberFormat="1" applyFont="1" applyFill="1" applyBorder="1" applyAlignment="1">
      <alignment horizontal="center" vertical="center"/>
    </xf>
    <xf numFmtId="0" fontId="6" fillId="2" borderId="4" xfId="6" applyFont="1" applyFill="1" applyBorder="1" applyAlignment="1">
      <alignment vertical="center"/>
    </xf>
    <xf numFmtId="0" fontId="5" fillId="2" borderId="5" xfId="6" applyFont="1" applyFill="1" applyBorder="1" applyAlignment="1">
      <alignment horizontal="left" vertical="center"/>
    </xf>
    <xf numFmtId="0" fontId="5" fillId="2" borderId="6" xfId="6" applyFont="1" applyFill="1" applyBorder="1" applyAlignment="1">
      <alignment horizontal="center" vertical="center"/>
    </xf>
    <xf numFmtId="3" fontId="5" fillId="2" borderId="0" xfId="6" applyNumberFormat="1" applyFont="1" applyFill="1" applyBorder="1" applyAlignment="1">
      <alignment horizontal="center" vertical="center"/>
    </xf>
    <xf numFmtId="0" fontId="6" fillId="2" borderId="7" xfId="6" applyFont="1" applyFill="1" applyBorder="1" applyAlignment="1">
      <alignment vertical="center"/>
    </xf>
    <xf numFmtId="1" fontId="5" fillId="2" borderId="8" xfId="6" applyNumberFormat="1" applyFont="1" applyFill="1" applyBorder="1" applyAlignment="1">
      <alignment horizontal="left" vertical="center"/>
    </xf>
    <xf numFmtId="0" fontId="5" fillId="2" borderId="9" xfId="6" applyFont="1" applyFill="1" applyBorder="1" applyAlignment="1">
      <alignment horizontal="center" vertical="center"/>
    </xf>
    <xf numFmtId="3" fontId="5" fillId="2" borderId="10" xfId="6" applyNumberFormat="1" applyFont="1" applyFill="1" applyBorder="1" applyAlignment="1">
      <alignment horizontal="center" vertical="center"/>
    </xf>
    <xf numFmtId="0" fontId="5" fillId="2" borderId="11" xfId="6" applyFont="1" applyFill="1" applyBorder="1" applyAlignment="1">
      <alignment horizontal="center" vertical="center"/>
    </xf>
    <xf numFmtId="0" fontId="3" fillId="16" borderId="51" xfId="0" applyFont="1" applyFill="1" applyBorder="1" applyAlignment="1">
      <alignment wrapText="1"/>
    </xf>
    <xf numFmtId="0" fontId="3" fillId="15" borderId="49" xfId="0" applyNumberFormat="1" applyFont="1" applyFill="1" applyBorder="1" applyAlignment="1">
      <alignment wrapText="1"/>
    </xf>
    <xf numFmtId="0" fontId="3" fillId="15" borderId="50" xfId="0" applyFont="1" applyFill="1" applyBorder="1" applyAlignment="1">
      <alignment wrapText="1"/>
    </xf>
    <xf numFmtId="0" fontId="41" fillId="2" borderId="0" xfId="0" applyFont="1" applyFill="1"/>
    <xf numFmtId="0" fontId="43" fillId="14" borderId="3" xfId="3" applyFont="1" applyFill="1" applyBorder="1" applyProtection="1">
      <alignment vertical="top"/>
    </xf>
    <xf numFmtId="0" fontId="42" fillId="2" borderId="0" xfId="0" applyFont="1" applyFill="1"/>
    <xf numFmtId="0" fontId="2" fillId="5" borderId="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2" borderId="10" xfId="0" applyFont="1" applyFill="1" applyBorder="1" applyAlignment="1">
      <alignment horizontal="left"/>
    </xf>
    <xf numFmtId="0" fontId="11" fillId="2" borderId="10" xfId="0" applyFont="1" applyFill="1" applyBorder="1" applyAlignment="1">
      <alignment horizontal="left"/>
    </xf>
    <xf numFmtId="0" fontId="26" fillId="2" borderId="10" xfId="0" applyFont="1" applyFill="1" applyBorder="1" applyAlignment="1">
      <alignment horizontal="center"/>
    </xf>
    <xf numFmtId="0" fontId="6" fillId="5" borderId="23" xfId="0" applyNumberFormat="1" applyFont="1" applyFill="1" applyBorder="1" applyAlignment="1">
      <alignment horizontal="left" vertical="top" wrapText="1"/>
    </xf>
    <xf numFmtId="0" fontId="0" fillId="5" borderId="31" xfId="0" applyFill="1" applyBorder="1" applyAlignment="1">
      <alignment horizontal="left" vertical="top" wrapText="1"/>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31" xfId="0" applyFont="1" applyFill="1" applyBorder="1" applyAlignment="1">
      <alignment horizontal="center" vertical="center"/>
    </xf>
    <xf numFmtId="0" fontId="26" fillId="17" borderId="23" xfId="0" applyFont="1" applyFill="1" applyBorder="1" applyAlignment="1">
      <alignment horizontal="center" vertical="center"/>
    </xf>
    <xf numFmtId="0" fontId="26" fillId="17" borderId="24" xfId="0" applyFont="1" applyFill="1" applyBorder="1" applyAlignment="1">
      <alignment horizontal="center" vertical="center"/>
    </xf>
    <xf numFmtId="0" fontId="26" fillId="17" borderId="31" xfId="0" applyFont="1" applyFill="1" applyBorder="1" applyAlignment="1">
      <alignment horizontal="center" vertical="center"/>
    </xf>
    <xf numFmtId="0" fontId="31" fillId="2" borderId="54" xfId="0" applyFont="1" applyFill="1" applyBorder="1" applyAlignment="1">
      <alignment horizontal="center"/>
    </xf>
    <xf numFmtId="0" fontId="31" fillId="2" borderId="55" xfId="0" applyFont="1" applyFill="1" applyBorder="1" applyAlignment="1">
      <alignment horizontal="center"/>
    </xf>
    <xf numFmtId="0" fontId="31" fillId="2" borderId="56" xfId="0" applyFont="1" applyFill="1" applyBorder="1" applyAlignment="1">
      <alignment horizontal="center"/>
    </xf>
    <xf numFmtId="0" fontId="17" fillId="8" borderId="43" xfId="0" applyFont="1" applyFill="1" applyBorder="1" applyAlignment="1">
      <alignment horizontal="left"/>
    </xf>
    <xf numFmtId="0" fontId="17" fillId="8" borderId="40" xfId="0" applyFont="1" applyFill="1" applyBorder="1" applyAlignment="1">
      <alignment horizontal="left"/>
    </xf>
    <xf numFmtId="0" fontId="17" fillId="8" borderId="41" xfId="0" applyFont="1" applyFill="1" applyBorder="1" applyAlignment="1">
      <alignment horizontal="left"/>
    </xf>
    <xf numFmtId="49" fontId="5" fillId="5" borderId="42" xfId="0" applyNumberFormat="1" applyFont="1" applyFill="1" applyBorder="1" applyAlignment="1">
      <alignment horizontal="left" wrapText="1"/>
    </xf>
    <xf numFmtId="49" fontId="5" fillId="5" borderId="37" xfId="0" applyNumberFormat="1" applyFont="1" applyFill="1" applyBorder="1" applyAlignment="1">
      <alignment horizontal="left" wrapText="1"/>
    </xf>
    <xf numFmtId="49" fontId="5" fillId="5" borderId="38" xfId="0" applyNumberFormat="1" applyFont="1" applyFill="1" applyBorder="1" applyAlignment="1">
      <alignment horizontal="left" wrapText="1"/>
    </xf>
    <xf numFmtId="49" fontId="6" fillId="5" borderId="21" xfId="0" applyNumberFormat="1" applyFont="1" applyFill="1" applyBorder="1" applyAlignment="1">
      <alignment vertical="center" wrapText="1"/>
    </xf>
    <xf numFmtId="49" fontId="6" fillId="5" borderId="39" xfId="0" applyNumberFormat="1" applyFont="1" applyFill="1" applyBorder="1" applyAlignment="1">
      <alignment vertical="center" wrapText="1"/>
    </xf>
    <xf numFmtId="49" fontId="6" fillId="5" borderId="22" xfId="0" applyNumberFormat="1" applyFont="1" applyFill="1" applyBorder="1" applyAlignment="1">
      <alignment vertical="center" wrapText="1"/>
    </xf>
    <xf numFmtId="0" fontId="6" fillId="5" borderId="21" xfId="0" applyFont="1" applyFill="1" applyBorder="1" applyAlignment="1">
      <alignment horizontal="left" wrapText="1"/>
    </xf>
    <xf numFmtId="0" fontId="6" fillId="5" borderId="39" xfId="0" applyFont="1" applyFill="1" applyBorder="1" applyAlignment="1">
      <alignment horizontal="left" wrapText="1"/>
    </xf>
    <xf numFmtId="0" fontId="6" fillId="5" borderId="22" xfId="0" applyFont="1" applyFill="1" applyBorder="1" applyAlignment="1">
      <alignment horizontal="left"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9" fillId="17" borderId="57" xfId="0" applyFont="1" applyFill="1" applyBorder="1" applyAlignment="1">
      <alignment horizontal="center" vertical="center"/>
    </xf>
    <xf numFmtId="0" fontId="29" fillId="17" borderId="37" xfId="0" applyFont="1" applyFill="1" applyBorder="1" applyAlignment="1">
      <alignment horizontal="center" vertical="center"/>
    </xf>
    <xf numFmtId="0" fontId="29" fillId="17" borderId="38" xfId="0" applyFont="1" applyFill="1" applyBorder="1" applyAlignment="1">
      <alignment horizontal="center" vertical="center"/>
    </xf>
    <xf numFmtId="0" fontId="3" fillId="5" borderId="23" xfId="0" applyFont="1" applyFill="1" applyBorder="1" applyAlignment="1">
      <alignment horizontal="left" wrapText="1"/>
    </xf>
    <xf numFmtId="0" fontId="3" fillId="5" borderId="24" xfId="0" applyFont="1" applyFill="1" applyBorder="1" applyAlignment="1">
      <alignment horizontal="left" wrapText="1"/>
    </xf>
    <xf numFmtId="0" fontId="3" fillId="5" borderId="31" xfId="0" applyFont="1" applyFill="1" applyBorder="1" applyAlignment="1">
      <alignment horizontal="left" wrapText="1"/>
    </xf>
    <xf numFmtId="0" fontId="5" fillId="2" borderId="12" xfId="4" applyFont="1" applyFill="1" applyBorder="1" applyAlignment="1">
      <alignment horizontal="center" vertical="center" wrapText="1"/>
    </xf>
    <xf numFmtId="0" fontId="5" fillId="2" borderId="15" xfId="4" applyFont="1" applyFill="1" applyBorder="1" applyAlignment="1">
      <alignment horizontal="center" vertical="center" wrapText="1"/>
    </xf>
    <xf numFmtId="0" fontId="5" fillId="2" borderId="16" xfId="4" applyFont="1" applyFill="1" applyBorder="1" applyAlignment="1">
      <alignment horizontal="center" vertical="center" wrapText="1"/>
    </xf>
    <xf numFmtId="0" fontId="5" fillId="2" borderId="6" xfId="6" applyFont="1" applyFill="1" applyBorder="1" applyAlignment="1">
      <alignment horizontal="center" vertical="center"/>
    </xf>
    <xf numFmtId="0" fontId="5" fillId="2" borderId="9" xfId="6" applyFont="1" applyFill="1" applyBorder="1" applyAlignment="1">
      <alignment horizontal="center" vertical="center"/>
    </xf>
    <xf numFmtId="0" fontId="5" fillId="2" borderId="16" xfId="6" applyFont="1" applyFill="1" applyBorder="1" applyAlignment="1">
      <alignment horizontal="center" vertical="center"/>
    </xf>
    <xf numFmtId="0" fontId="5" fillId="2" borderId="17" xfId="6" applyFont="1" applyFill="1" applyBorder="1" applyAlignment="1">
      <alignment horizontal="center" vertical="center"/>
    </xf>
    <xf numFmtId="0" fontId="5" fillId="2" borderId="2" xfId="6" applyFont="1" applyFill="1" applyBorder="1" applyAlignment="1">
      <alignment horizontal="center" vertical="center"/>
    </xf>
    <xf numFmtId="0" fontId="6" fillId="2" borderId="15" xfId="6" applyFont="1" applyFill="1" applyBorder="1" applyAlignment="1">
      <alignment horizontal="center"/>
    </xf>
    <xf numFmtId="0" fontId="6" fillId="2" borderId="14" xfId="6" applyFont="1" applyFill="1" applyBorder="1" applyAlignment="1">
      <alignment horizontal="center"/>
    </xf>
    <xf numFmtId="167" fontId="10" fillId="2" borderId="0" xfId="0" applyNumberFormat="1" applyFont="1" applyFill="1" applyAlignment="1">
      <alignment horizontal="left" vertical="top"/>
    </xf>
    <xf numFmtId="0" fontId="6" fillId="5" borderId="52" xfId="0" applyFont="1" applyFill="1" applyBorder="1" applyAlignment="1">
      <alignment horizontal="left" vertical="top" wrapText="1"/>
    </xf>
    <xf numFmtId="3" fontId="6" fillId="2" borderId="15" xfId="6" applyNumberFormat="1" applyFont="1" applyFill="1" applyBorder="1" applyAlignment="1">
      <alignment horizontal="center"/>
    </xf>
    <xf numFmtId="3" fontId="6" fillId="2" borderId="14" xfId="6" applyNumberFormat="1" applyFont="1" applyFill="1" applyBorder="1" applyAlignment="1">
      <alignment horizontal="center"/>
    </xf>
    <xf numFmtId="0" fontId="2" fillId="2" borderId="0" xfId="0" applyFont="1" applyFill="1" applyAlignment="1"/>
    <xf numFmtId="0" fontId="3" fillId="2" borderId="0" xfId="0" applyFont="1" applyFill="1" applyAlignment="1">
      <alignment horizontal="left" vertical="center"/>
    </xf>
  </cellXfs>
  <cellStyles count="7">
    <cellStyle name="40% - Accent2" xfId="1" builtinId="35"/>
    <cellStyle name="Comma" xfId="2" builtinId="3"/>
    <cellStyle name="Hyperlink" xfId="3" builtinId="8"/>
    <cellStyle name="Normal" xfId="0" builtinId="0"/>
    <cellStyle name="Normal_34301 Calculations" xfId="4"/>
    <cellStyle name="Normal_Heaters EF" xfId="5"/>
    <cellStyle name="Normal_MAU" xfId="6"/>
  </cellStyles>
  <dxfs count="3">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References!A1"/><Relationship Id="rId3" Type="http://schemas.openxmlformats.org/officeDocument/2006/relationships/image" Target="../media/image3.wmf"/><Relationship Id="rId7" Type="http://schemas.openxmlformats.org/officeDocument/2006/relationships/hyperlink" Target="#Instructions!A1"/><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hyperlink" Target="#'Input-Output'!A1"/><Relationship Id="rId5" Type="http://schemas.openxmlformats.org/officeDocument/2006/relationships/hyperlink" Target="#'Input-Output'!A1"/><Relationship Id="rId4" Type="http://schemas.openxmlformats.org/officeDocument/2006/relationships/hyperlink" Target="#Calculations!A1"/><Relationship Id="rId9" Type="http://schemas.openxmlformats.org/officeDocument/2006/relationships/hyperlink" Target="#'All Substances'!A1"/></Relationships>
</file>

<file path=xl/drawings/_rels/drawing2.xml.rels><?xml version="1.0" encoding="UTF-8" standalone="yes"?>
<Relationships xmlns="http://schemas.openxmlformats.org/package/2006/relationships"><Relationship Id="rId8" Type="http://schemas.openxmlformats.org/officeDocument/2006/relationships/hyperlink" Target="#Calculations!A1"/><Relationship Id="rId3" Type="http://schemas.openxmlformats.org/officeDocument/2006/relationships/image" Target="../media/image3.wmf"/><Relationship Id="rId7" Type="http://schemas.openxmlformats.org/officeDocument/2006/relationships/hyperlink" Target="#References!A1"/><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hyperlink" Target="#Instructions!A1"/><Relationship Id="rId5" Type="http://schemas.openxmlformats.org/officeDocument/2006/relationships/hyperlink" Target="#'Input-Output'!A1"/><Relationship Id="rId4" Type="http://schemas.openxmlformats.org/officeDocument/2006/relationships/hyperlink" Target="#'All Substances'!A1"/></Relationships>
</file>

<file path=xl/drawings/_rels/drawing3.xml.rels><?xml version="1.0" encoding="UTF-8" standalone="yes"?>
<Relationships xmlns="http://schemas.openxmlformats.org/package/2006/relationships"><Relationship Id="rId8" Type="http://schemas.openxmlformats.org/officeDocument/2006/relationships/hyperlink" Target="#References!A1"/><Relationship Id="rId3" Type="http://schemas.openxmlformats.org/officeDocument/2006/relationships/image" Target="../media/image3.wmf"/><Relationship Id="rId7" Type="http://schemas.openxmlformats.org/officeDocument/2006/relationships/hyperlink" Target="#'All Substances'!A1"/><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hyperlink" Target="#Instructions!A1"/><Relationship Id="rId5" Type="http://schemas.openxmlformats.org/officeDocument/2006/relationships/hyperlink" Target="#'Input-Output'!A1"/><Relationship Id="rId4" Type="http://schemas.openxmlformats.org/officeDocument/2006/relationships/hyperlink" Target="#Calculations!A1"/><Relationship Id="rId9" Type="http://schemas.openxmlformats.org/officeDocument/2006/relationships/hyperlink" Target="#Calculations!A1"/></Relationships>
</file>

<file path=xl/drawings/_rels/drawing4.xml.rels><?xml version="1.0" encoding="UTF-8" standalone="yes"?>
<Relationships xmlns="http://schemas.openxmlformats.org/package/2006/relationships"><Relationship Id="rId8" Type="http://schemas.openxmlformats.org/officeDocument/2006/relationships/hyperlink" Target="#Calculations!A1"/><Relationship Id="rId3" Type="http://schemas.openxmlformats.org/officeDocument/2006/relationships/image" Target="../media/image3.wmf"/><Relationship Id="rId7" Type="http://schemas.openxmlformats.org/officeDocument/2006/relationships/hyperlink" Target="#'All Substances'!A1"/><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hyperlink" Target="#References!A1"/><Relationship Id="rId5" Type="http://schemas.openxmlformats.org/officeDocument/2006/relationships/hyperlink" Target="#Instructions!A1"/><Relationship Id="rId4" Type="http://schemas.openxmlformats.org/officeDocument/2006/relationships/hyperlink" Target="#Calculations!A1"/><Relationship Id="rId9" Type="http://schemas.openxmlformats.org/officeDocument/2006/relationships/hyperlink" Target="#'Input-Output'!A1"/></Relationships>
</file>

<file path=xl/drawings/_rels/drawing5.xml.rels><?xml version="1.0" encoding="UTF-8" standalone="yes"?>
<Relationships xmlns="http://schemas.openxmlformats.org/package/2006/relationships"><Relationship Id="rId8" Type="http://schemas.openxmlformats.org/officeDocument/2006/relationships/hyperlink" Target="#'Input-Output'!A1"/><Relationship Id="rId3" Type="http://schemas.openxmlformats.org/officeDocument/2006/relationships/image" Target="../media/image3.wmf"/><Relationship Id="rId7" Type="http://schemas.openxmlformats.org/officeDocument/2006/relationships/hyperlink" Target="#'All Substances'!A1"/><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hyperlink" Target="#References!A1"/><Relationship Id="rId5" Type="http://schemas.openxmlformats.org/officeDocument/2006/relationships/hyperlink" Target="#Instructions!A1"/><Relationship Id="rId10" Type="http://schemas.openxmlformats.org/officeDocument/2006/relationships/hyperlink" Target="#'Input-Output'!A1"/><Relationship Id="rId4" Type="http://schemas.openxmlformats.org/officeDocument/2006/relationships/hyperlink" Target="#Calculations!A1"/><Relationship Id="rId9" Type="http://schemas.openxmlformats.org/officeDocument/2006/relationships/hyperlink" Target="#'Input-Output'!A1"/></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91440</xdr:rowOff>
    </xdr:from>
    <xdr:to>
      <xdr:col>3</xdr:col>
      <xdr:colOff>167640</xdr:colOff>
      <xdr:row>27</xdr:row>
      <xdr:rowOff>76200</xdr:rowOff>
    </xdr:to>
    <xdr:pic>
      <xdr:nvPicPr>
        <xdr:cNvPr id="2385" name="Picture 11" descr="Toronto647.wmf"/>
        <xdr:cNvPicPr>
          <a:picLocks noChangeAspect="1"/>
        </xdr:cNvPicPr>
      </xdr:nvPicPr>
      <xdr:blipFill>
        <a:blip xmlns:r="http://schemas.openxmlformats.org/officeDocument/2006/relationships" r:embed="rId1" cstate="print"/>
        <a:srcRect/>
        <a:stretch>
          <a:fillRect/>
        </a:stretch>
      </xdr:blipFill>
      <xdr:spPr bwMode="auto">
        <a:xfrm>
          <a:off x="1615440" y="7018020"/>
          <a:ext cx="1844040" cy="533400"/>
        </a:xfrm>
        <a:prstGeom prst="rect">
          <a:avLst/>
        </a:prstGeom>
        <a:noFill/>
        <a:ln w="9525">
          <a:noFill/>
          <a:miter lim="800000"/>
          <a:headEnd/>
          <a:tailEnd/>
        </a:ln>
      </xdr:spPr>
    </xdr:pic>
    <xdr:clientData/>
  </xdr:twoCellAnchor>
  <xdr:twoCellAnchor editAs="oneCell">
    <xdr:from>
      <xdr:col>3</xdr:col>
      <xdr:colOff>3794760</xdr:colOff>
      <xdr:row>24</xdr:row>
      <xdr:rowOff>91440</xdr:rowOff>
    </xdr:from>
    <xdr:to>
      <xdr:col>4</xdr:col>
      <xdr:colOff>15240</xdr:colOff>
      <xdr:row>27</xdr:row>
      <xdr:rowOff>30480</xdr:rowOff>
    </xdr:to>
    <xdr:pic>
      <xdr:nvPicPr>
        <xdr:cNvPr id="2386" name="Picture 13" descr="livegreen_B.wmf"/>
        <xdr:cNvPicPr>
          <a:picLocks noChangeAspect="1"/>
        </xdr:cNvPicPr>
      </xdr:nvPicPr>
      <xdr:blipFill>
        <a:blip xmlns:r="http://schemas.openxmlformats.org/officeDocument/2006/relationships" r:embed="rId2" cstate="print"/>
        <a:srcRect/>
        <a:stretch>
          <a:fillRect/>
        </a:stretch>
      </xdr:blipFill>
      <xdr:spPr bwMode="auto">
        <a:xfrm>
          <a:off x="7269480" y="7018020"/>
          <a:ext cx="1813560" cy="487680"/>
        </a:xfrm>
        <a:prstGeom prst="rect">
          <a:avLst/>
        </a:prstGeom>
        <a:noFill/>
        <a:ln w="9525">
          <a:noFill/>
          <a:miter lim="800000"/>
          <a:headEnd/>
          <a:tailEnd/>
        </a:ln>
      </xdr:spPr>
    </xdr:pic>
    <xdr:clientData/>
  </xdr:twoCellAnchor>
  <xdr:twoCellAnchor editAs="oneCell">
    <xdr:from>
      <xdr:col>2</xdr:col>
      <xdr:colOff>0</xdr:colOff>
      <xdr:row>0</xdr:row>
      <xdr:rowOff>0</xdr:rowOff>
    </xdr:from>
    <xdr:to>
      <xdr:col>3</xdr:col>
      <xdr:colOff>891540</xdr:colOff>
      <xdr:row>0</xdr:row>
      <xdr:rowOff>563880</xdr:rowOff>
    </xdr:to>
    <xdr:pic>
      <xdr:nvPicPr>
        <xdr:cNvPr id="2387" name="Picture 14" descr="ChemTRAC final logo.wmf"/>
        <xdr:cNvPicPr>
          <a:picLocks noChangeAspect="1"/>
        </xdr:cNvPicPr>
      </xdr:nvPicPr>
      <xdr:blipFill>
        <a:blip xmlns:r="http://schemas.openxmlformats.org/officeDocument/2006/relationships" r:embed="rId3" cstate="print"/>
        <a:srcRect/>
        <a:stretch>
          <a:fillRect/>
        </a:stretch>
      </xdr:blipFill>
      <xdr:spPr bwMode="auto">
        <a:xfrm>
          <a:off x="1615440" y="0"/>
          <a:ext cx="2567940" cy="563880"/>
        </a:xfrm>
        <a:prstGeom prst="rect">
          <a:avLst/>
        </a:prstGeom>
        <a:noFill/>
        <a:ln w="9525">
          <a:noFill/>
          <a:miter lim="800000"/>
          <a:headEnd/>
          <a:tailEnd/>
        </a:ln>
      </xdr:spPr>
    </xdr:pic>
    <xdr:clientData/>
  </xdr:twoCellAnchor>
  <xdr:twoCellAnchor>
    <xdr:from>
      <xdr:col>1</xdr:col>
      <xdr:colOff>7620</xdr:colOff>
      <xdr:row>10</xdr:row>
      <xdr:rowOff>220980</xdr:rowOff>
    </xdr:from>
    <xdr:to>
      <xdr:col>1</xdr:col>
      <xdr:colOff>1059180</xdr:colOff>
      <xdr:row>12</xdr:row>
      <xdr:rowOff>15240</xdr:rowOff>
    </xdr:to>
    <xdr:grpSp>
      <xdr:nvGrpSpPr>
        <xdr:cNvPr id="2388" name="Group 464"/>
        <xdr:cNvGrpSpPr>
          <a:grpSpLocks/>
        </xdr:cNvGrpSpPr>
      </xdr:nvGrpSpPr>
      <xdr:grpSpPr bwMode="auto">
        <a:xfrm>
          <a:off x="640080" y="2926080"/>
          <a:ext cx="1051560" cy="251460"/>
          <a:chOff x="47" y="254"/>
          <a:chExt cx="107" cy="27"/>
        </a:xfrm>
      </xdr:grpSpPr>
      <xdr:sp macro="" textlink="">
        <xdr:nvSpPr>
          <xdr:cNvPr id="2404" name="Rounded Rectangle 19"/>
          <xdr:cNvSpPr>
            <a:spLocks noChangeArrowheads="1"/>
          </xdr:cNvSpPr>
        </xdr:nvSpPr>
        <xdr:spPr bwMode="auto">
          <a:xfrm>
            <a:off x="50" y="254"/>
            <a:ext cx="98" cy="27"/>
          </a:xfrm>
          <a:prstGeom prst="roundRect">
            <a:avLst>
              <a:gd name="adj" fmla="val 16667"/>
            </a:avLst>
          </a:prstGeom>
          <a:solidFill>
            <a:srgbClr val="376092"/>
          </a:solidFill>
          <a:ln w="25400" algn="ctr">
            <a:noFill/>
            <a:round/>
            <a:headEnd/>
            <a:tailEnd/>
          </a:ln>
          <a:effectLst>
            <a:prstShdw prst="shdw17" dist="17961" dir="2700000">
              <a:srgbClr val="213A58"/>
            </a:prstShdw>
          </a:effectLst>
        </xdr:spPr>
      </xdr:sp>
      <xdr:sp macro="" textlink="">
        <xdr:nvSpPr>
          <xdr:cNvPr id="2514" name="TextBox 19">
            <a:hlinkClick xmlns:r="http://schemas.openxmlformats.org/officeDocument/2006/relationships" r:id="rId4"/>
          </xdr:cNvPr>
          <xdr:cNvSpPr txBox="1">
            <a:spLocks noChangeArrowheads="1"/>
          </xdr:cNvSpPr>
        </xdr:nvSpPr>
        <xdr:spPr bwMode="auto">
          <a:xfrm>
            <a:off x="47" y="257"/>
            <a:ext cx="107" cy="23"/>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Calculations</a:t>
            </a:r>
          </a:p>
        </xdr:txBody>
      </xdr:sp>
    </xdr:grpSp>
    <xdr:clientData/>
  </xdr:twoCellAnchor>
  <xdr:twoCellAnchor>
    <xdr:from>
      <xdr:col>1</xdr:col>
      <xdr:colOff>7620</xdr:colOff>
      <xdr:row>6</xdr:row>
      <xdr:rowOff>121920</xdr:rowOff>
    </xdr:from>
    <xdr:to>
      <xdr:col>1</xdr:col>
      <xdr:colOff>1066800</xdr:colOff>
      <xdr:row>7</xdr:row>
      <xdr:rowOff>236220</xdr:rowOff>
    </xdr:to>
    <xdr:grpSp>
      <xdr:nvGrpSpPr>
        <xdr:cNvPr id="2389" name="Group 467">
          <a:hlinkClick xmlns:r="http://schemas.openxmlformats.org/officeDocument/2006/relationships" r:id="rId5"/>
        </xdr:cNvPr>
        <xdr:cNvGrpSpPr>
          <a:grpSpLocks/>
        </xdr:cNvGrpSpPr>
      </xdr:nvGrpSpPr>
      <xdr:grpSpPr bwMode="auto">
        <a:xfrm>
          <a:off x="640080" y="1935480"/>
          <a:ext cx="1059180" cy="312420"/>
          <a:chOff x="47" y="201"/>
          <a:chExt cx="108" cy="33"/>
        </a:xfrm>
      </xdr:grpSpPr>
      <xdr:sp macro="" textlink="">
        <xdr:nvSpPr>
          <xdr:cNvPr id="2402" name="AutoShape 468"/>
          <xdr:cNvSpPr>
            <a:spLocks noChangeArrowheads="1"/>
          </xdr:cNvSpPr>
        </xdr:nvSpPr>
        <xdr:spPr bwMode="auto">
          <a:xfrm>
            <a:off x="47" y="201"/>
            <a:ext cx="108" cy="33"/>
          </a:xfrm>
          <a:prstGeom prst="roundRect">
            <a:avLst>
              <a:gd name="adj" fmla="val 16667"/>
            </a:avLst>
          </a:prstGeom>
          <a:solidFill>
            <a:srgbClr val="8EB4E3"/>
          </a:solidFill>
          <a:ln w="25400" algn="ctr">
            <a:noFill/>
            <a:round/>
            <a:headEnd/>
            <a:tailEnd/>
          </a:ln>
          <a:effectLst>
            <a:prstShdw prst="shdw17" dist="17961" dir="2700000">
              <a:srgbClr val="556C88"/>
            </a:prstShdw>
          </a:effectLst>
        </xdr:spPr>
      </xdr:sp>
      <xdr:sp macro="" textlink="">
        <xdr:nvSpPr>
          <xdr:cNvPr id="2517" name="TextBox 21">
            <a:hlinkClick xmlns:r="http://schemas.openxmlformats.org/officeDocument/2006/relationships" r:id="rId6"/>
          </xdr:cNvPr>
          <xdr:cNvSpPr txBox="1">
            <a:spLocks noChangeArrowheads="1"/>
          </xdr:cNvSpPr>
        </xdr:nvSpPr>
        <xdr:spPr bwMode="auto">
          <a:xfrm>
            <a:off x="49" y="204"/>
            <a:ext cx="106" cy="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CA" sz="1100" b="1" i="0" u="none" strike="noStrike" baseline="0">
                <a:solidFill>
                  <a:srgbClr val="000000"/>
                </a:solidFill>
                <a:latin typeface="Times New Roman"/>
                <a:cs typeface="Times New Roman"/>
              </a:rPr>
              <a:t>Input-Output</a:t>
            </a:r>
          </a:p>
        </xdr:txBody>
      </xdr:sp>
    </xdr:grpSp>
    <xdr:clientData/>
  </xdr:twoCellAnchor>
  <xdr:twoCellAnchor>
    <xdr:from>
      <xdr:col>1</xdr:col>
      <xdr:colOff>7620</xdr:colOff>
      <xdr:row>5</xdr:row>
      <xdr:rowOff>30480</xdr:rowOff>
    </xdr:from>
    <xdr:to>
      <xdr:col>1</xdr:col>
      <xdr:colOff>1066800</xdr:colOff>
      <xdr:row>5</xdr:row>
      <xdr:rowOff>396240</xdr:rowOff>
    </xdr:to>
    <xdr:grpSp>
      <xdr:nvGrpSpPr>
        <xdr:cNvPr id="2390" name="Group 470"/>
        <xdr:cNvGrpSpPr>
          <a:grpSpLocks/>
        </xdr:cNvGrpSpPr>
      </xdr:nvGrpSpPr>
      <xdr:grpSpPr bwMode="auto">
        <a:xfrm>
          <a:off x="640080" y="1440180"/>
          <a:ext cx="1059180" cy="365760"/>
          <a:chOff x="46" y="156"/>
          <a:chExt cx="108" cy="31"/>
        </a:xfrm>
      </xdr:grpSpPr>
      <xdr:sp macro="" textlink="">
        <xdr:nvSpPr>
          <xdr:cNvPr id="2400" name="AutoShape 471"/>
          <xdr:cNvSpPr>
            <a:spLocks noChangeArrowheads="1"/>
          </xdr:cNvSpPr>
        </xdr:nvSpPr>
        <xdr:spPr bwMode="auto">
          <a:xfrm>
            <a:off x="46" y="156"/>
            <a:ext cx="108" cy="31"/>
          </a:xfrm>
          <a:prstGeom prst="roundRect">
            <a:avLst>
              <a:gd name="adj" fmla="val 16667"/>
            </a:avLst>
          </a:prstGeom>
          <a:solidFill>
            <a:srgbClr val="C6D9F1"/>
          </a:solidFill>
          <a:ln w="25400" algn="ctr">
            <a:noFill/>
            <a:round/>
            <a:headEnd/>
            <a:tailEnd/>
          </a:ln>
        </xdr:spPr>
      </xdr:sp>
      <xdr:sp macro="" textlink="">
        <xdr:nvSpPr>
          <xdr:cNvPr id="2520" name="TextBox 22">
            <a:hlinkClick xmlns:r="http://schemas.openxmlformats.org/officeDocument/2006/relationships" r:id="rId7"/>
          </xdr:cNvPr>
          <xdr:cNvSpPr txBox="1">
            <a:spLocks noChangeArrowheads="1"/>
          </xdr:cNvSpPr>
        </xdr:nvSpPr>
        <xdr:spPr bwMode="auto">
          <a:xfrm>
            <a:off x="47" y="159"/>
            <a:ext cx="107" cy="26"/>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en-CA" sz="1100" b="1" i="0" u="none" strike="noStrike" baseline="0">
                <a:solidFill>
                  <a:srgbClr val="000000"/>
                </a:solidFill>
                <a:latin typeface="Times New Roman"/>
                <a:cs typeface="Times New Roman"/>
              </a:rPr>
              <a:t>Instructions</a:t>
            </a:r>
          </a:p>
        </xdr:txBody>
      </xdr:sp>
    </xdr:grpSp>
    <xdr:clientData/>
  </xdr:twoCellAnchor>
  <xdr:twoCellAnchor>
    <xdr:from>
      <xdr:col>1</xdr:col>
      <xdr:colOff>0</xdr:colOff>
      <xdr:row>12</xdr:row>
      <xdr:rowOff>106680</xdr:rowOff>
    </xdr:from>
    <xdr:to>
      <xdr:col>1</xdr:col>
      <xdr:colOff>1051560</xdr:colOff>
      <xdr:row>13</xdr:row>
      <xdr:rowOff>121920</xdr:rowOff>
    </xdr:to>
    <xdr:grpSp>
      <xdr:nvGrpSpPr>
        <xdr:cNvPr id="2391" name="Group 473"/>
        <xdr:cNvGrpSpPr>
          <a:grpSpLocks/>
        </xdr:cNvGrpSpPr>
      </xdr:nvGrpSpPr>
      <xdr:grpSpPr bwMode="auto">
        <a:xfrm>
          <a:off x="632460" y="3268980"/>
          <a:ext cx="1051560" cy="243840"/>
          <a:chOff x="47" y="294"/>
          <a:chExt cx="107" cy="27"/>
        </a:xfrm>
      </xdr:grpSpPr>
      <xdr:sp macro="" textlink="">
        <xdr:nvSpPr>
          <xdr:cNvPr id="2398" name="Rounded Rectangle 20"/>
          <xdr:cNvSpPr>
            <a:spLocks noChangeArrowheads="1"/>
          </xdr:cNvSpPr>
        </xdr:nvSpPr>
        <xdr:spPr bwMode="auto">
          <a:xfrm>
            <a:off x="50" y="294"/>
            <a:ext cx="97" cy="27"/>
          </a:xfrm>
          <a:prstGeom prst="roundRect">
            <a:avLst>
              <a:gd name="adj" fmla="val 16667"/>
            </a:avLst>
          </a:prstGeom>
          <a:solidFill>
            <a:srgbClr val="17375E"/>
          </a:solidFill>
          <a:ln w="25400" algn="ctr">
            <a:noFill/>
            <a:round/>
            <a:headEnd/>
            <a:tailEnd/>
          </a:ln>
          <a:effectLst>
            <a:prstShdw prst="shdw17" dist="17961" dir="2700000">
              <a:srgbClr val="0E2138"/>
            </a:prstShdw>
          </a:effectLst>
        </xdr:spPr>
      </xdr:sp>
      <xdr:sp macro="" textlink="">
        <xdr:nvSpPr>
          <xdr:cNvPr id="2523" name="TextBox 24">
            <a:hlinkClick xmlns:r="http://schemas.openxmlformats.org/officeDocument/2006/relationships" r:id="rId8"/>
          </xdr:cNvPr>
          <xdr:cNvSpPr txBox="1">
            <a:spLocks noChangeArrowheads="1"/>
          </xdr:cNvSpPr>
        </xdr:nvSpPr>
        <xdr:spPr bwMode="auto">
          <a:xfrm>
            <a:off x="47" y="295"/>
            <a:ext cx="107" cy="2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References</a:t>
            </a:r>
          </a:p>
        </xdr:txBody>
      </xdr:sp>
    </xdr:grpSp>
    <xdr:clientData/>
  </xdr:twoCellAnchor>
  <xdr:twoCellAnchor>
    <xdr:from>
      <xdr:col>0</xdr:col>
      <xdr:colOff>601980</xdr:colOff>
      <xdr:row>9</xdr:row>
      <xdr:rowOff>83820</xdr:rowOff>
    </xdr:from>
    <xdr:to>
      <xdr:col>1</xdr:col>
      <xdr:colOff>1036320</xdr:colOff>
      <xdr:row>10</xdr:row>
      <xdr:rowOff>129540</xdr:rowOff>
    </xdr:to>
    <xdr:grpSp>
      <xdr:nvGrpSpPr>
        <xdr:cNvPr id="2393" name="Group 479"/>
        <xdr:cNvGrpSpPr>
          <a:grpSpLocks/>
        </xdr:cNvGrpSpPr>
      </xdr:nvGrpSpPr>
      <xdr:grpSpPr bwMode="auto">
        <a:xfrm>
          <a:off x="601980" y="2560320"/>
          <a:ext cx="1066800" cy="274320"/>
          <a:chOff x="48" y="198"/>
          <a:chExt cx="107" cy="27"/>
        </a:xfrm>
      </xdr:grpSpPr>
      <xdr:sp macro="" textlink="">
        <xdr:nvSpPr>
          <xdr:cNvPr id="2394" name="AutoShape 480"/>
          <xdr:cNvSpPr>
            <a:spLocks noChangeArrowheads="1"/>
          </xdr:cNvSpPr>
        </xdr:nvSpPr>
        <xdr:spPr bwMode="auto">
          <a:xfrm>
            <a:off x="51" y="198"/>
            <a:ext cx="98" cy="27"/>
          </a:xfrm>
          <a:prstGeom prst="roundRect">
            <a:avLst>
              <a:gd name="adj" fmla="val 16667"/>
            </a:avLst>
          </a:prstGeom>
          <a:solidFill>
            <a:srgbClr val="33CCCC"/>
          </a:solidFill>
          <a:ln w="25400" algn="ctr">
            <a:noFill/>
            <a:round/>
            <a:headEnd/>
            <a:tailEnd/>
          </a:ln>
          <a:effectLst>
            <a:prstShdw prst="shdw17" dist="17961" dir="2700000">
              <a:srgbClr val="1F7A7A"/>
            </a:prstShdw>
          </a:effectLst>
        </xdr:spPr>
      </xdr:sp>
      <xdr:sp macro="" textlink="">
        <xdr:nvSpPr>
          <xdr:cNvPr id="2529" name="Text Box 481">
            <a:hlinkClick xmlns:r="http://schemas.openxmlformats.org/officeDocument/2006/relationships" r:id="rId9"/>
          </xdr:cNvPr>
          <xdr:cNvSpPr txBox="1">
            <a:spLocks noChangeArrowheads="1"/>
          </xdr:cNvSpPr>
        </xdr:nvSpPr>
        <xdr:spPr bwMode="auto">
          <a:xfrm>
            <a:off x="48" y="202"/>
            <a:ext cx="107" cy="23"/>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All Substances</a:t>
            </a:r>
          </a:p>
        </xdr:txBody>
      </xdr:sp>
    </xdr:grpSp>
    <xdr:clientData/>
  </xdr:twoCellAnchor>
  <xdr:twoCellAnchor>
    <xdr:from>
      <xdr:col>0</xdr:col>
      <xdr:colOff>0</xdr:colOff>
      <xdr:row>4</xdr:row>
      <xdr:rowOff>83820</xdr:rowOff>
    </xdr:from>
    <xdr:to>
      <xdr:col>1</xdr:col>
      <xdr:colOff>30480</xdr:colOff>
      <xdr:row>6</xdr:row>
      <xdr:rowOff>30480</xdr:rowOff>
    </xdr:to>
    <xdr:grpSp>
      <xdr:nvGrpSpPr>
        <xdr:cNvPr id="23" name="Group 182"/>
        <xdr:cNvGrpSpPr>
          <a:grpSpLocks/>
        </xdr:cNvGrpSpPr>
      </xdr:nvGrpSpPr>
      <xdr:grpSpPr bwMode="auto">
        <a:xfrm>
          <a:off x="0" y="1303020"/>
          <a:ext cx="662940" cy="541020"/>
          <a:chOff x="2" y="119"/>
          <a:chExt cx="45" cy="53"/>
        </a:xfrm>
      </xdr:grpSpPr>
      <xdr:sp macro="" textlink="">
        <xdr:nvSpPr>
          <xdr:cNvPr id="24"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5" name="Text Box 184"/>
          <xdr:cNvSpPr txBox="1">
            <a:spLocks noChangeArrowheads="1"/>
          </xdr:cNvSpPr>
        </xdr:nvSpPr>
        <xdr:spPr bwMode="auto">
          <a:xfrm>
            <a:off x="6" y="137"/>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54</xdr:row>
      <xdr:rowOff>0</xdr:rowOff>
    </xdr:from>
    <xdr:to>
      <xdr:col>3</xdr:col>
      <xdr:colOff>1234440</xdr:colOff>
      <xdr:row>56</xdr:row>
      <xdr:rowOff>53340</xdr:rowOff>
    </xdr:to>
    <xdr:pic>
      <xdr:nvPicPr>
        <xdr:cNvPr id="1362" name="Picture 11" descr="Toronto647.wmf"/>
        <xdr:cNvPicPr>
          <a:picLocks noChangeAspect="1"/>
        </xdr:cNvPicPr>
      </xdr:nvPicPr>
      <xdr:blipFill>
        <a:blip xmlns:r="http://schemas.openxmlformats.org/officeDocument/2006/relationships" r:embed="rId1" cstate="print"/>
        <a:srcRect/>
        <a:stretch>
          <a:fillRect/>
        </a:stretch>
      </xdr:blipFill>
      <xdr:spPr bwMode="auto">
        <a:xfrm>
          <a:off x="1615440" y="13342620"/>
          <a:ext cx="1828800" cy="556260"/>
        </a:xfrm>
        <a:prstGeom prst="rect">
          <a:avLst/>
        </a:prstGeom>
        <a:noFill/>
        <a:ln w="9525">
          <a:noFill/>
          <a:miter lim="800000"/>
          <a:headEnd/>
          <a:tailEnd/>
        </a:ln>
      </xdr:spPr>
    </xdr:pic>
    <xdr:clientData/>
  </xdr:twoCellAnchor>
  <xdr:twoCellAnchor editAs="oneCell">
    <xdr:from>
      <xdr:col>6</xdr:col>
      <xdr:colOff>800100</xdr:colOff>
      <xdr:row>54</xdr:row>
      <xdr:rowOff>45720</xdr:rowOff>
    </xdr:from>
    <xdr:to>
      <xdr:col>9</xdr:col>
      <xdr:colOff>0</xdr:colOff>
      <xdr:row>56</xdr:row>
      <xdr:rowOff>53340</xdr:rowOff>
    </xdr:to>
    <xdr:pic>
      <xdr:nvPicPr>
        <xdr:cNvPr id="1363" name="Picture 13" descr="livegreen_B.wmf"/>
        <xdr:cNvPicPr>
          <a:picLocks noChangeAspect="1"/>
        </xdr:cNvPicPr>
      </xdr:nvPicPr>
      <xdr:blipFill>
        <a:blip xmlns:r="http://schemas.openxmlformats.org/officeDocument/2006/relationships" r:embed="rId2" cstate="print"/>
        <a:srcRect/>
        <a:stretch>
          <a:fillRect/>
        </a:stretch>
      </xdr:blipFill>
      <xdr:spPr bwMode="auto">
        <a:xfrm>
          <a:off x="8031480" y="13388340"/>
          <a:ext cx="1805940" cy="510540"/>
        </a:xfrm>
        <a:prstGeom prst="rect">
          <a:avLst/>
        </a:prstGeom>
        <a:noFill/>
        <a:ln w="9525">
          <a:noFill/>
          <a:miter lim="800000"/>
          <a:headEnd/>
          <a:tailEnd/>
        </a:ln>
      </xdr:spPr>
    </xdr:pic>
    <xdr:clientData/>
  </xdr:twoCellAnchor>
  <xdr:twoCellAnchor editAs="oneCell">
    <xdr:from>
      <xdr:col>2</xdr:col>
      <xdr:colOff>0</xdr:colOff>
      <xdr:row>0</xdr:row>
      <xdr:rowOff>0</xdr:rowOff>
    </xdr:from>
    <xdr:to>
      <xdr:col>3</xdr:col>
      <xdr:colOff>1973580</xdr:colOff>
      <xdr:row>0</xdr:row>
      <xdr:rowOff>563880</xdr:rowOff>
    </xdr:to>
    <xdr:pic>
      <xdr:nvPicPr>
        <xdr:cNvPr id="1364" name="Picture 14" descr="ChemTRAC final logo.wmf"/>
        <xdr:cNvPicPr>
          <a:picLocks noChangeAspect="1"/>
        </xdr:cNvPicPr>
      </xdr:nvPicPr>
      <xdr:blipFill>
        <a:blip xmlns:r="http://schemas.openxmlformats.org/officeDocument/2006/relationships" r:embed="rId3" cstate="print"/>
        <a:srcRect/>
        <a:stretch>
          <a:fillRect/>
        </a:stretch>
      </xdr:blipFill>
      <xdr:spPr bwMode="auto">
        <a:xfrm>
          <a:off x="1615440" y="0"/>
          <a:ext cx="2567940" cy="563880"/>
        </a:xfrm>
        <a:prstGeom prst="rect">
          <a:avLst/>
        </a:prstGeom>
        <a:noFill/>
        <a:ln w="9525">
          <a:noFill/>
          <a:miter lim="800000"/>
          <a:headEnd/>
          <a:tailEnd/>
        </a:ln>
      </xdr:spPr>
    </xdr:pic>
    <xdr:clientData/>
  </xdr:twoCellAnchor>
  <xdr:twoCellAnchor>
    <xdr:from>
      <xdr:col>1</xdr:col>
      <xdr:colOff>22860</xdr:colOff>
      <xdr:row>7</xdr:row>
      <xdr:rowOff>228600</xdr:rowOff>
    </xdr:from>
    <xdr:to>
      <xdr:col>1</xdr:col>
      <xdr:colOff>1066800</xdr:colOff>
      <xdr:row>8</xdr:row>
      <xdr:rowOff>281940</xdr:rowOff>
    </xdr:to>
    <xdr:grpSp>
      <xdr:nvGrpSpPr>
        <xdr:cNvPr id="1365" name="Group 461"/>
        <xdr:cNvGrpSpPr>
          <a:grpSpLocks/>
        </xdr:cNvGrpSpPr>
      </xdr:nvGrpSpPr>
      <xdr:grpSpPr bwMode="auto">
        <a:xfrm>
          <a:off x="632460" y="2598420"/>
          <a:ext cx="1043940" cy="281940"/>
          <a:chOff x="48" y="198"/>
          <a:chExt cx="107" cy="27"/>
        </a:xfrm>
      </xdr:grpSpPr>
      <xdr:sp macro="" textlink="">
        <xdr:nvSpPr>
          <xdr:cNvPr id="1381" name="AutoShape 462"/>
          <xdr:cNvSpPr>
            <a:spLocks noChangeArrowheads="1"/>
          </xdr:cNvSpPr>
        </xdr:nvSpPr>
        <xdr:spPr bwMode="auto">
          <a:xfrm>
            <a:off x="51" y="198"/>
            <a:ext cx="98" cy="27"/>
          </a:xfrm>
          <a:prstGeom prst="roundRect">
            <a:avLst>
              <a:gd name="adj" fmla="val 16667"/>
            </a:avLst>
          </a:prstGeom>
          <a:solidFill>
            <a:srgbClr val="33CCCC"/>
          </a:solidFill>
          <a:ln w="25400" algn="ctr">
            <a:noFill/>
            <a:round/>
            <a:headEnd/>
            <a:tailEnd/>
          </a:ln>
          <a:effectLst>
            <a:prstShdw prst="shdw17" dist="17961" dir="2700000">
              <a:srgbClr val="1F7A7A"/>
            </a:prstShdw>
          </a:effectLst>
        </xdr:spPr>
      </xdr:sp>
      <xdr:sp macro="" textlink="">
        <xdr:nvSpPr>
          <xdr:cNvPr id="1487" name="Text Box 463">
            <a:hlinkClick xmlns:r="http://schemas.openxmlformats.org/officeDocument/2006/relationships" r:id="rId4"/>
          </xdr:cNvPr>
          <xdr:cNvSpPr txBox="1">
            <a:spLocks noChangeArrowheads="1"/>
          </xdr:cNvSpPr>
        </xdr:nvSpPr>
        <xdr:spPr bwMode="auto">
          <a:xfrm>
            <a:off x="48" y="202"/>
            <a:ext cx="107" cy="23"/>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All Substances</a:t>
            </a:r>
          </a:p>
        </xdr:txBody>
      </xdr:sp>
    </xdr:grpSp>
    <xdr:clientData/>
  </xdr:twoCellAnchor>
  <xdr:twoCellAnchor>
    <xdr:from>
      <xdr:col>1</xdr:col>
      <xdr:colOff>22860</xdr:colOff>
      <xdr:row>5</xdr:row>
      <xdr:rowOff>121920</xdr:rowOff>
    </xdr:from>
    <xdr:to>
      <xdr:col>1</xdr:col>
      <xdr:colOff>1074420</xdr:colOff>
      <xdr:row>6</xdr:row>
      <xdr:rowOff>0</xdr:rowOff>
    </xdr:to>
    <xdr:grpSp>
      <xdr:nvGrpSpPr>
        <xdr:cNvPr id="1366" name="Group 464"/>
        <xdr:cNvGrpSpPr>
          <a:grpSpLocks/>
        </xdr:cNvGrpSpPr>
      </xdr:nvGrpSpPr>
      <xdr:grpSpPr bwMode="auto">
        <a:xfrm>
          <a:off x="632460" y="1714500"/>
          <a:ext cx="1051560" cy="281940"/>
          <a:chOff x="47" y="195"/>
          <a:chExt cx="108" cy="22"/>
        </a:xfrm>
      </xdr:grpSpPr>
      <xdr:sp macro="" textlink="">
        <xdr:nvSpPr>
          <xdr:cNvPr id="1379" name="AutoShape 465"/>
          <xdr:cNvSpPr>
            <a:spLocks noChangeArrowheads="1"/>
          </xdr:cNvSpPr>
        </xdr:nvSpPr>
        <xdr:spPr bwMode="auto">
          <a:xfrm>
            <a:off x="47" y="195"/>
            <a:ext cx="108" cy="22"/>
          </a:xfrm>
          <a:prstGeom prst="roundRect">
            <a:avLst>
              <a:gd name="adj" fmla="val 16667"/>
            </a:avLst>
          </a:prstGeom>
          <a:solidFill>
            <a:srgbClr val="8EB4E3"/>
          </a:solidFill>
          <a:ln w="25400" algn="ctr">
            <a:noFill/>
            <a:round/>
            <a:headEnd/>
            <a:tailEnd/>
          </a:ln>
        </xdr:spPr>
      </xdr:sp>
      <xdr:sp macro="" textlink="">
        <xdr:nvSpPr>
          <xdr:cNvPr id="1490" name="Text Box 466">
            <a:hlinkClick xmlns:r="http://schemas.openxmlformats.org/officeDocument/2006/relationships" r:id="rId5"/>
          </xdr:cNvPr>
          <xdr:cNvSpPr txBox="1">
            <a:spLocks noChangeArrowheads="1"/>
          </xdr:cNvSpPr>
        </xdr:nvSpPr>
        <xdr:spPr bwMode="auto">
          <a:xfrm>
            <a:off x="49" y="198"/>
            <a:ext cx="106" cy="1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en-CA" sz="1100" b="1" i="0" u="none" strike="noStrike" baseline="0">
                <a:solidFill>
                  <a:srgbClr val="000000"/>
                </a:solidFill>
                <a:latin typeface="Times New Roman"/>
                <a:cs typeface="Times New Roman"/>
              </a:rPr>
              <a:t>Input-Output</a:t>
            </a:r>
          </a:p>
        </xdr:txBody>
      </xdr:sp>
    </xdr:grpSp>
    <xdr:clientData/>
  </xdr:twoCellAnchor>
  <xdr:twoCellAnchor>
    <xdr:from>
      <xdr:col>1</xdr:col>
      <xdr:colOff>22860</xdr:colOff>
      <xdr:row>4</xdr:row>
      <xdr:rowOff>83820</xdr:rowOff>
    </xdr:from>
    <xdr:to>
      <xdr:col>1</xdr:col>
      <xdr:colOff>1082040</xdr:colOff>
      <xdr:row>4</xdr:row>
      <xdr:rowOff>419100</xdr:rowOff>
    </xdr:to>
    <xdr:grpSp>
      <xdr:nvGrpSpPr>
        <xdr:cNvPr id="1367" name="Group 467"/>
        <xdr:cNvGrpSpPr>
          <a:grpSpLocks/>
        </xdr:cNvGrpSpPr>
      </xdr:nvGrpSpPr>
      <xdr:grpSpPr bwMode="auto">
        <a:xfrm>
          <a:off x="632460" y="1272540"/>
          <a:ext cx="1059180" cy="320040"/>
          <a:chOff x="46" y="156"/>
          <a:chExt cx="108" cy="31"/>
        </a:xfrm>
      </xdr:grpSpPr>
      <xdr:sp macro="" textlink="">
        <xdr:nvSpPr>
          <xdr:cNvPr id="1377" name="AutoShape 468"/>
          <xdr:cNvSpPr>
            <a:spLocks noChangeArrowheads="1"/>
          </xdr:cNvSpPr>
        </xdr:nvSpPr>
        <xdr:spPr bwMode="auto">
          <a:xfrm>
            <a:off x="46" y="156"/>
            <a:ext cx="108" cy="31"/>
          </a:xfrm>
          <a:prstGeom prst="roundRect">
            <a:avLst>
              <a:gd name="adj" fmla="val 16667"/>
            </a:avLst>
          </a:prstGeom>
          <a:solidFill>
            <a:srgbClr val="C6D9F1"/>
          </a:solidFill>
          <a:ln w="25400" algn="ctr">
            <a:noFill/>
            <a:round/>
            <a:headEnd/>
            <a:tailEnd/>
          </a:ln>
          <a:effectLst>
            <a:prstShdw prst="shdw17" dist="17961" dir="2700000">
              <a:srgbClr val="778291"/>
            </a:prstShdw>
          </a:effectLst>
        </xdr:spPr>
      </xdr:sp>
      <xdr:sp macro="" textlink="">
        <xdr:nvSpPr>
          <xdr:cNvPr id="1493" name="Text Box 469">
            <a:hlinkClick xmlns:r="http://schemas.openxmlformats.org/officeDocument/2006/relationships" r:id="rId6"/>
          </xdr:cNvPr>
          <xdr:cNvSpPr txBox="1">
            <a:spLocks noChangeArrowheads="1"/>
          </xdr:cNvSpPr>
        </xdr:nvSpPr>
        <xdr:spPr bwMode="auto">
          <a:xfrm>
            <a:off x="47" y="159"/>
            <a:ext cx="107" cy="2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CA" sz="1100" b="1" i="0" u="none" strike="noStrike" baseline="0">
                <a:solidFill>
                  <a:srgbClr val="000000"/>
                </a:solidFill>
                <a:latin typeface="Times New Roman"/>
                <a:cs typeface="Times New Roman"/>
              </a:rPr>
              <a:t>Instructions</a:t>
            </a:r>
          </a:p>
        </xdr:txBody>
      </xdr:sp>
    </xdr:grpSp>
    <xdr:clientData/>
  </xdr:twoCellAnchor>
  <xdr:twoCellAnchor>
    <xdr:from>
      <xdr:col>1</xdr:col>
      <xdr:colOff>38100</xdr:colOff>
      <xdr:row>10</xdr:row>
      <xdr:rowOff>182880</xdr:rowOff>
    </xdr:from>
    <xdr:to>
      <xdr:col>1</xdr:col>
      <xdr:colOff>1089660</xdr:colOff>
      <xdr:row>12</xdr:row>
      <xdr:rowOff>114300</xdr:rowOff>
    </xdr:to>
    <xdr:grpSp>
      <xdr:nvGrpSpPr>
        <xdr:cNvPr id="1368" name="Group 470"/>
        <xdr:cNvGrpSpPr>
          <a:grpSpLocks/>
        </xdr:cNvGrpSpPr>
      </xdr:nvGrpSpPr>
      <xdr:grpSpPr bwMode="auto">
        <a:xfrm>
          <a:off x="647700" y="3360420"/>
          <a:ext cx="1051560" cy="266700"/>
          <a:chOff x="47" y="294"/>
          <a:chExt cx="107" cy="27"/>
        </a:xfrm>
      </xdr:grpSpPr>
      <xdr:sp macro="" textlink="">
        <xdr:nvSpPr>
          <xdr:cNvPr id="1375" name="AutoShape 471"/>
          <xdr:cNvSpPr>
            <a:spLocks noChangeArrowheads="1"/>
          </xdr:cNvSpPr>
        </xdr:nvSpPr>
        <xdr:spPr bwMode="auto">
          <a:xfrm>
            <a:off x="50" y="294"/>
            <a:ext cx="97" cy="27"/>
          </a:xfrm>
          <a:prstGeom prst="roundRect">
            <a:avLst>
              <a:gd name="adj" fmla="val 16667"/>
            </a:avLst>
          </a:prstGeom>
          <a:solidFill>
            <a:srgbClr val="17375E"/>
          </a:solidFill>
          <a:ln w="25400" algn="ctr">
            <a:noFill/>
            <a:round/>
            <a:headEnd/>
            <a:tailEnd/>
          </a:ln>
          <a:effectLst>
            <a:prstShdw prst="shdw17" dist="17961" dir="2700000">
              <a:srgbClr val="0E2138"/>
            </a:prstShdw>
          </a:effectLst>
        </xdr:spPr>
      </xdr:sp>
      <xdr:sp macro="" textlink="">
        <xdr:nvSpPr>
          <xdr:cNvPr id="1496" name="Text Box 472">
            <a:hlinkClick xmlns:r="http://schemas.openxmlformats.org/officeDocument/2006/relationships" r:id="rId7"/>
          </xdr:cNvPr>
          <xdr:cNvSpPr txBox="1">
            <a:spLocks noChangeArrowheads="1"/>
          </xdr:cNvSpPr>
        </xdr:nvSpPr>
        <xdr:spPr bwMode="auto">
          <a:xfrm>
            <a:off x="47" y="295"/>
            <a:ext cx="107" cy="2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References</a:t>
            </a:r>
          </a:p>
        </xdr:txBody>
      </xdr:sp>
    </xdr:grpSp>
    <xdr:clientData/>
  </xdr:twoCellAnchor>
  <xdr:twoCellAnchor>
    <xdr:from>
      <xdr:col>1</xdr:col>
      <xdr:colOff>30480</xdr:colOff>
      <xdr:row>9</xdr:row>
      <xdr:rowOff>38100</xdr:rowOff>
    </xdr:from>
    <xdr:to>
      <xdr:col>1</xdr:col>
      <xdr:colOff>1074420</xdr:colOff>
      <xdr:row>10</xdr:row>
      <xdr:rowOff>99060</xdr:rowOff>
    </xdr:to>
    <xdr:grpSp>
      <xdr:nvGrpSpPr>
        <xdr:cNvPr id="1370" name="Group 476"/>
        <xdr:cNvGrpSpPr>
          <a:grpSpLocks/>
        </xdr:cNvGrpSpPr>
      </xdr:nvGrpSpPr>
      <xdr:grpSpPr bwMode="auto">
        <a:xfrm>
          <a:off x="640080" y="2964180"/>
          <a:ext cx="1043940" cy="312420"/>
          <a:chOff x="47" y="254"/>
          <a:chExt cx="107" cy="27"/>
        </a:xfrm>
      </xdr:grpSpPr>
      <xdr:sp macro="" textlink="">
        <xdr:nvSpPr>
          <xdr:cNvPr id="1371" name="AutoShape 477"/>
          <xdr:cNvSpPr>
            <a:spLocks noChangeArrowheads="1"/>
          </xdr:cNvSpPr>
        </xdr:nvSpPr>
        <xdr:spPr bwMode="auto">
          <a:xfrm>
            <a:off x="50" y="254"/>
            <a:ext cx="98" cy="27"/>
          </a:xfrm>
          <a:prstGeom prst="roundRect">
            <a:avLst>
              <a:gd name="adj" fmla="val 16667"/>
            </a:avLst>
          </a:prstGeom>
          <a:solidFill>
            <a:srgbClr val="376092"/>
          </a:solidFill>
          <a:ln w="25400" algn="ctr">
            <a:noFill/>
            <a:round/>
            <a:headEnd/>
            <a:tailEnd/>
          </a:ln>
          <a:effectLst>
            <a:prstShdw prst="shdw17" dist="17961" dir="2700000">
              <a:srgbClr val="213A58"/>
            </a:prstShdw>
          </a:effectLst>
        </xdr:spPr>
      </xdr:sp>
      <xdr:sp macro="" textlink="">
        <xdr:nvSpPr>
          <xdr:cNvPr id="1502" name="Text Box 478">
            <a:hlinkClick xmlns:r="http://schemas.openxmlformats.org/officeDocument/2006/relationships" r:id="rId8"/>
          </xdr:cNvPr>
          <xdr:cNvSpPr txBox="1">
            <a:spLocks noChangeArrowheads="1"/>
          </xdr:cNvSpPr>
        </xdr:nvSpPr>
        <xdr:spPr bwMode="auto">
          <a:xfrm>
            <a:off x="47" y="257"/>
            <a:ext cx="107" cy="22"/>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Calculations</a:t>
            </a:r>
          </a:p>
        </xdr:txBody>
      </xdr:sp>
    </xdr:grpSp>
    <xdr:clientData/>
  </xdr:twoCellAnchor>
  <xdr:twoCellAnchor>
    <xdr:from>
      <xdr:col>0</xdr:col>
      <xdr:colOff>0</xdr:colOff>
      <xdr:row>4</xdr:row>
      <xdr:rowOff>342900</xdr:rowOff>
    </xdr:from>
    <xdr:to>
      <xdr:col>0</xdr:col>
      <xdr:colOff>601980</xdr:colOff>
      <xdr:row>6</xdr:row>
      <xdr:rowOff>129540</xdr:rowOff>
    </xdr:to>
    <xdr:grpSp>
      <xdr:nvGrpSpPr>
        <xdr:cNvPr id="23" name="Group 182"/>
        <xdr:cNvGrpSpPr>
          <a:grpSpLocks/>
        </xdr:cNvGrpSpPr>
      </xdr:nvGrpSpPr>
      <xdr:grpSpPr bwMode="auto">
        <a:xfrm>
          <a:off x="0" y="1531620"/>
          <a:ext cx="601980" cy="594360"/>
          <a:chOff x="2" y="119"/>
          <a:chExt cx="45" cy="53"/>
        </a:xfrm>
      </xdr:grpSpPr>
      <xdr:sp macro="" textlink="">
        <xdr:nvSpPr>
          <xdr:cNvPr id="24"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5" name="Text Box 184"/>
          <xdr:cNvSpPr txBox="1">
            <a:spLocks noChangeArrowheads="1"/>
          </xdr:cNvSpPr>
        </xdr:nvSpPr>
        <xdr:spPr bwMode="auto">
          <a:xfrm>
            <a:off x="6" y="137"/>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64</xdr:row>
      <xdr:rowOff>76200</xdr:rowOff>
    </xdr:from>
    <xdr:to>
      <xdr:col>2</xdr:col>
      <xdr:colOff>1828800</xdr:colOff>
      <xdr:row>67</xdr:row>
      <xdr:rowOff>30480</xdr:rowOff>
    </xdr:to>
    <xdr:pic>
      <xdr:nvPicPr>
        <xdr:cNvPr id="3441" name="Picture 11" descr="Toronto647.wmf"/>
        <xdr:cNvPicPr>
          <a:picLocks noChangeAspect="1"/>
        </xdr:cNvPicPr>
      </xdr:nvPicPr>
      <xdr:blipFill>
        <a:blip xmlns:r="http://schemas.openxmlformats.org/officeDocument/2006/relationships" r:embed="rId1" cstate="print"/>
        <a:srcRect/>
        <a:stretch>
          <a:fillRect/>
        </a:stretch>
      </xdr:blipFill>
      <xdr:spPr bwMode="auto">
        <a:xfrm>
          <a:off x="1615440" y="13555980"/>
          <a:ext cx="1828800" cy="548640"/>
        </a:xfrm>
        <a:prstGeom prst="rect">
          <a:avLst/>
        </a:prstGeom>
        <a:noFill/>
        <a:ln w="9525">
          <a:noFill/>
          <a:miter lim="800000"/>
          <a:headEnd/>
          <a:tailEnd/>
        </a:ln>
      </xdr:spPr>
    </xdr:pic>
    <xdr:clientData/>
  </xdr:twoCellAnchor>
  <xdr:twoCellAnchor editAs="oneCell">
    <xdr:from>
      <xdr:col>6</xdr:col>
      <xdr:colOff>480060</xdr:colOff>
      <xdr:row>64</xdr:row>
      <xdr:rowOff>76200</xdr:rowOff>
    </xdr:from>
    <xdr:to>
      <xdr:col>8</xdr:col>
      <xdr:colOff>0</xdr:colOff>
      <xdr:row>66</xdr:row>
      <xdr:rowOff>182880</xdr:rowOff>
    </xdr:to>
    <xdr:pic>
      <xdr:nvPicPr>
        <xdr:cNvPr id="3442" name="Picture 13" descr="livegreen_B.wmf"/>
        <xdr:cNvPicPr>
          <a:picLocks noChangeAspect="1"/>
        </xdr:cNvPicPr>
      </xdr:nvPicPr>
      <xdr:blipFill>
        <a:blip xmlns:r="http://schemas.openxmlformats.org/officeDocument/2006/relationships" r:embed="rId2" cstate="print"/>
        <a:srcRect/>
        <a:stretch>
          <a:fillRect/>
        </a:stretch>
      </xdr:blipFill>
      <xdr:spPr bwMode="auto">
        <a:xfrm>
          <a:off x="7985760" y="13555980"/>
          <a:ext cx="1805940" cy="502920"/>
        </a:xfrm>
        <a:prstGeom prst="rect">
          <a:avLst/>
        </a:prstGeom>
        <a:noFill/>
        <a:ln w="9525">
          <a:noFill/>
          <a:miter lim="800000"/>
          <a:headEnd/>
          <a:tailEnd/>
        </a:ln>
      </xdr:spPr>
    </xdr:pic>
    <xdr:clientData/>
  </xdr:twoCellAnchor>
  <xdr:twoCellAnchor editAs="oneCell">
    <xdr:from>
      <xdr:col>2</xdr:col>
      <xdr:colOff>0</xdr:colOff>
      <xdr:row>0</xdr:row>
      <xdr:rowOff>0</xdr:rowOff>
    </xdr:from>
    <xdr:to>
      <xdr:col>2</xdr:col>
      <xdr:colOff>2567940</xdr:colOff>
      <xdr:row>0</xdr:row>
      <xdr:rowOff>563880</xdr:rowOff>
    </xdr:to>
    <xdr:pic>
      <xdr:nvPicPr>
        <xdr:cNvPr id="3443" name="Picture 14" descr="ChemTRAC final logo.wmf"/>
        <xdr:cNvPicPr>
          <a:picLocks noChangeAspect="1"/>
        </xdr:cNvPicPr>
      </xdr:nvPicPr>
      <xdr:blipFill>
        <a:blip xmlns:r="http://schemas.openxmlformats.org/officeDocument/2006/relationships" r:embed="rId3" cstate="print"/>
        <a:srcRect/>
        <a:stretch>
          <a:fillRect/>
        </a:stretch>
      </xdr:blipFill>
      <xdr:spPr bwMode="auto">
        <a:xfrm>
          <a:off x="1615440" y="0"/>
          <a:ext cx="2567940" cy="563880"/>
        </a:xfrm>
        <a:prstGeom prst="rect">
          <a:avLst/>
        </a:prstGeom>
        <a:noFill/>
        <a:ln w="9525">
          <a:noFill/>
          <a:miter lim="800000"/>
          <a:headEnd/>
          <a:tailEnd/>
        </a:ln>
      </xdr:spPr>
    </xdr:pic>
    <xdr:clientData/>
  </xdr:twoCellAnchor>
  <xdr:twoCellAnchor>
    <xdr:from>
      <xdr:col>1</xdr:col>
      <xdr:colOff>7620</xdr:colOff>
      <xdr:row>2</xdr:row>
      <xdr:rowOff>0</xdr:rowOff>
    </xdr:from>
    <xdr:to>
      <xdr:col>1</xdr:col>
      <xdr:colOff>1059180</xdr:colOff>
      <xdr:row>2</xdr:row>
      <xdr:rowOff>0</xdr:rowOff>
    </xdr:to>
    <xdr:grpSp>
      <xdr:nvGrpSpPr>
        <xdr:cNvPr id="3444" name="Group 653"/>
        <xdr:cNvGrpSpPr>
          <a:grpSpLocks/>
        </xdr:cNvGrpSpPr>
      </xdr:nvGrpSpPr>
      <xdr:grpSpPr bwMode="auto">
        <a:xfrm>
          <a:off x="586740" y="807720"/>
          <a:ext cx="1051560" cy="0"/>
          <a:chOff x="47" y="254"/>
          <a:chExt cx="107" cy="27"/>
        </a:xfrm>
      </xdr:grpSpPr>
      <xdr:sp macro="" textlink="">
        <xdr:nvSpPr>
          <xdr:cNvPr id="3462" name="AutoShape 654"/>
          <xdr:cNvSpPr>
            <a:spLocks noChangeArrowheads="1"/>
          </xdr:cNvSpPr>
        </xdr:nvSpPr>
        <xdr:spPr bwMode="auto">
          <a:xfrm>
            <a:off x="50" y="254"/>
            <a:ext cx="98" cy="27"/>
          </a:xfrm>
          <a:prstGeom prst="roundRect">
            <a:avLst>
              <a:gd name="adj" fmla="val 16667"/>
            </a:avLst>
          </a:prstGeom>
          <a:solidFill>
            <a:srgbClr val="376092"/>
          </a:solidFill>
          <a:ln w="25400" algn="ctr">
            <a:noFill/>
            <a:round/>
            <a:headEnd/>
            <a:tailEnd/>
          </a:ln>
          <a:effectLst>
            <a:prstShdw prst="shdw17" dist="17961" dir="2700000">
              <a:srgbClr val="213A58"/>
            </a:prstShdw>
          </a:effectLst>
        </xdr:spPr>
      </xdr:sp>
      <xdr:sp macro="" textlink="">
        <xdr:nvSpPr>
          <xdr:cNvPr id="3727" name="Text Box 655">
            <a:hlinkClick xmlns:r="http://schemas.openxmlformats.org/officeDocument/2006/relationships" r:id="rId4"/>
          </xdr:cNvPr>
          <xdr:cNvSpPr txBox="1">
            <a:spLocks noChangeArrowheads="1"/>
          </xdr:cNvSpPr>
        </xdr:nvSpPr>
        <xdr:spPr bwMode="auto">
          <a:xfrm>
            <a:off x="1348353003007" y="807720"/>
            <a:ext cx="107" cy="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Calculations</a:t>
            </a:r>
          </a:p>
        </xdr:txBody>
      </xdr:sp>
    </xdr:grpSp>
    <xdr:clientData/>
  </xdr:twoCellAnchor>
  <xdr:twoCellAnchor>
    <xdr:from>
      <xdr:col>1</xdr:col>
      <xdr:colOff>30480</xdr:colOff>
      <xdr:row>5</xdr:row>
      <xdr:rowOff>45720</xdr:rowOff>
    </xdr:from>
    <xdr:to>
      <xdr:col>1</xdr:col>
      <xdr:colOff>1089660</xdr:colOff>
      <xdr:row>6</xdr:row>
      <xdr:rowOff>205740</xdr:rowOff>
    </xdr:to>
    <xdr:sp macro="" textlink="">
      <xdr:nvSpPr>
        <xdr:cNvPr id="3445" name="AutoShape 657"/>
        <xdr:cNvSpPr>
          <a:spLocks noChangeArrowheads="1"/>
        </xdr:cNvSpPr>
      </xdr:nvSpPr>
      <xdr:spPr bwMode="auto">
        <a:xfrm>
          <a:off x="480060" y="1661160"/>
          <a:ext cx="1059180" cy="365760"/>
        </a:xfrm>
        <a:prstGeom prst="roundRect">
          <a:avLst>
            <a:gd name="adj" fmla="val 16667"/>
          </a:avLst>
        </a:prstGeom>
        <a:solidFill>
          <a:srgbClr val="8EB4E3"/>
        </a:solidFill>
        <a:ln w="25400" algn="ctr">
          <a:noFill/>
          <a:round/>
          <a:headEnd/>
          <a:tailEnd/>
        </a:ln>
        <a:effectLst>
          <a:prstShdw prst="shdw17" dist="17961" dir="2700000">
            <a:srgbClr val="556C88"/>
          </a:prstShdw>
        </a:effectLst>
      </xdr:spPr>
    </xdr:sp>
    <xdr:clientData/>
  </xdr:twoCellAnchor>
  <xdr:twoCellAnchor>
    <xdr:from>
      <xdr:col>1</xdr:col>
      <xdr:colOff>43390</xdr:colOff>
      <xdr:row>5</xdr:row>
      <xdr:rowOff>71966</xdr:rowOff>
    </xdr:from>
    <xdr:to>
      <xdr:col>1</xdr:col>
      <xdr:colOff>1095353</xdr:colOff>
      <xdr:row>6</xdr:row>
      <xdr:rowOff>175058</xdr:rowOff>
    </xdr:to>
    <xdr:sp macro="" textlink="">
      <xdr:nvSpPr>
        <xdr:cNvPr id="22" name="Text Box 658">
          <a:hlinkClick xmlns:r="http://schemas.openxmlformats.org/officeDocument/2006/relationships" r:id="rId5"/>
        </xdr:cNvPr>
        <xdr:cNvSpPr txBox="1"/>
      </xdr:nvSpPr>
      <xdr:spPr>
        <a:xfrm>
          <a:off x="481540" y="1691216"/>
          <a:ext cx="1021471" cy="328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rtl="0">
            <a:defRPr sz="1000"/>
          </a:pPr>
          <a:r>
            <a:rPr lang="en-CA" sz="1100" b="1" i="0" u="none" strike="noStrike" baseline="0">
              <a:solidFill>
                <a:srgbClr val="000000"/>
              </a:solidFill>
              <a:latin typeface="Times New Roman"/>
              <a:cs typeface="Times New Roman"/>
            </a:rPr>
            <a:t>Input-Output</a:t>
          </a:r>
        </a:p>
      </xdr:txBody>
    </xdr:sp>
    <xdr:clientData/>
  </xdr:twoCellAnchor>
  <xdr:twoCellAnchor>
    <xdr:from>
      <xdr:col>1</xdr:col>
      <xdr:colOff>38100</xdr:colOff>
      <xdr:row>4</xdr:row>
      <xdr:rowOff>76200</xdr:rowOff>
    </xdr:from>
    <xdr:to>
      <xdr:col>1</xdr:col>
      <xdr:colOff>1097280</xdr:colOff>
      <xdr:row>4</xdr:row>
      <xdr:rowOff>373380</xdr:rowOff>
    </xdr:to>
    <xdr:grpSp>
      <xdr:nvGrpSpPr>
        <xdr:cNvPr id="3447" name="Group 659"/>
        <xdr:cNvGrpSpPr>
          <a:grpSpLocks/>
        </xdr:cNvGrpSpPr>
      </xdr:nvGrpSpPr>
      <xdr:grpSpPr bwMode="auto">
        <a:xfrm>
          <a:off x="617220" y="1287780"/>
          <a:ext cx="1059180" cy="297180"/>
          <a:chOff x="46" y="156"/>
          <a:chExt cx="108" cy="31"/>
        </a:xfrm>
      </xdr:grpSpPr>
      <xdr:sp macro="" textlink="">
        <xdr:nvSpPr>
          <xdr:cNvPr id="3460" name="AutoShape 660"/>
          <xdr:cNvSpPr>
            <a:spLocks noChangeArrowheads="1"/>
          </xdr:cNvSpPr>
        </xdr:nvSpPr>
        <xdr:spPr bwMode="auto">
          <a:xfrm>
            <a:off x="46" y="156"/>
            <a:ext cx="108" cy="31"/>
          </a:xfrm>
          <a:prstGeom prst="roundRect">
            <a:avLst>
              <a:gd name="adj" fmla="val 16667"/>
            </a:avLst>
          </a:prstGeom>
          <a:solidFill>
            <a:srgbClr val="C6D9F1"/>
          </a:solidFill>
          <a:ln w="25400" algn="ctr">
            <a:noFill/>
            <a:round/>
            <a:headEnd/>
            <a:tailEnd/>
          </a:ln>
          <a:effectLst>
            <a:prstShdw prst="shdw17" dist="17961" dir="2700000">
              <a:srgbClr val="778291"/>
            </a:prstShdw>
          </a:effectLst>
        </xdr:spPr>
      </xdr:sp>
      <xdr:sp macro="" textlink="">
        <xdr:nvSpPr>
          <xdr:cNvPr id="3733" name="Text Box 661">
            <a:hlinkClick xmlns:r="http://schemas.openxmlformats.org/officeDocument/2006/relationships" r:id="rId6"/>
          </xdr:cNvPr>
          <xdr:cNvSpPr txBox="1">
            <a:spLocks noChangeArrowheads="1"/>
          </xdr:cNvSpPr>
        </xdr:nvSpPr>
        <xdr:spPr bwMode="auto">
          <a:xfrm>
            <a:off x="47" y="159"/>
            <a:ext cx="107" cy="2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CA" sz="1100" b="1" i="0" u="none" strike="noStrike" baseline="0">
                <a:solidFill>
                  <a:srgbClr val="000000"/>
                </a:solidFill>
                <a:latin typeface="Times New Roman"/>
                <a:cs typeface="Times New Roman"/>
              </a:rPr>
              <a:t>Instructions</a:t>
            </a:r>
          </a:p>
        </xdr:txBody>
      </xdr:sp>
    </xdr:grpSp>
    <xdr:clientData/>
  </xdr:twoCellAnchor>
  <xdr:twoCellAnchor>
    <xdr:from>
      <xdr:col>1</xdr:col>
      <xdr:colOff>38100</xdr:colOff>
      <xdr:row>7</xdr:row>
      <xdr:rowOff>228600</xdr:rowOff>
    </xdr:from>
    <xdr:to>
      <xdr:col>1</xdr:col>
      <xdr:colOff>1089660</xdr:colOff>
      <xdr:row>9</xdr:row>
      <xdr:rowOff>144780</xdr:rowOff>
    </xdr:to>
    <xdr:grpSp>
      <xdr:nvGrpSpPr>
        <xdr:cNvPr id="3449" name="Group 665"/>
        <xdr:cNvGrpSpPr>
          <a:grpSpLocks/>
        </xdr:cNvGrpSpPr>
      </xdr:nvGrpSpPr>
      <xdr:grpSpPr bwMode="auto">
        <a:xfrm>
          <a:off x="617220" y="2270760"/>
          <a:ext cx="1051560" cy="441960"/>
          <a:chOff x="48" y="198"/>
          <a:chExt cx="107" cy="36"/>
        </a:xfrm>
      </xdr:grpSpPr>
      <xdr:sp macro="" textlink="">
        <xdr:nvSpPr>
          <xdr:cNvPr id="3456" name="AutoShape 666"/>
          <xdr:cNvSpPr>
            <a:spLocks noChangeArrowheads="1"/>
          </xdr:cNvSpPr>
        </xdr:nvSpPr>
        <xdr:spPr bwMode="auto">
          <a:xfrm>
            <a:off x="51" y="198"/>
            <a:ext cx="98" cy="27"/>
          </a:xfrm>
          <a:prstGeom prst="roundRect">
            <a:avLst>
              <a:gd name="adj" fmla="val 16667"/>
            </a:avLst>
          </a:prstGeom>
          <a:solidFill>
            <a:srgbClr val="33CCCC"/>
          </a:solidFill>
          <a:ln w="25400" algn="ctr">
            <a:noFill/>
            <a:round/>
            <a:headEnd/>
            <a:tailEnd/>
          </a:ln>
        </xdr:spPr>
      </xdr:sp>
      <xdr:sp macro="" textlink="">
        <xdr:nvSpPr>
          <xdr:cNvPr id="3739" name="Text Box 667">
            <a:hlinkClick xmlns:r="http://schemas.openxmlformats.org/officeDocument/2006/relationships" r:id="rId7"/>
          </xdr:cNvPr>
          <xdr:cNvSpPr txBox="1">
            <a:spLocks noChangeArrowheads="1"/>
          </xdr:cNvSpPr>
        </xdr:nvSpPr>
        <xdr:spPr bwMode="auto">
          <a:xfrm>
            <a:off x="48" y="199"/>
            <a:ext cx="107" cy="35"/>
          </a:xfrm>
          <a:prstGeom prst="rect">
            <a:avLst/>
          </a:prstGeom>
          <a:noFill/>
          <a:ln w="9525">
            <a:noFill/>
            <a:miter lim="800000"/>
            <a:headEnd/>
            <a:tailEnd/>
          </a:ln>
          <a:effectLst/>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All Substances</a:t>
            </a:r>
          </a:p>
        </xdr:txBody>
      </xdr:sp>
    </xdr:grpSp>
    <xdr:clientData/>
  </xdr:twoCellAnchor>
  <xdr:twoCellAnchor>
    <xdr:from>
      <xdr:col>1</xdr:col>
      <xdr:colOff>38100</xdr:colOff>
      <xdr:row>11</xdr:row>
      <xdr:rowOff>68580</xdr:rowOff>
    </xdr:from>
    <xdr:to>
      <xdr:col>1</xdr:col>
      <xdr:colOff>1089660</xdr:colOff>
      <xdr:row>12</xdr:row>
      <xdr:rowOff>129540</xdr:rowOff>
    </xdr:to>
    <xdr:grpSp>
      <xdr:nvGrpSpPr>
        <xdr:cNvPr id="3450" name="Group 668"/>
        <xdr:cNvGrpSpPr>
          <a:grpSpLocks/>
        </xdr:cNvGrpSpPr>
      </xdr:nvGrpSpPr>
      <xdr:grpSpPr bwMode="auto">
        <a:xfrm>
          <a:off x="617220" y="3032760"/>
          <a:ext cx="1051560" cy="259080"/>
          <a:chOff x="47" y="294"/>
          <a:chExt cx="107" cy="27"/>
        </a:xfrm>
      </xdr:grpSpPr>
      <xdr:sp macro="" textlink="">
        <xdr:nvSpPr>
          <xdr:cNvPr id="3454" name="AutoShape 669"/>
          <xdr:cNvSpPr>
            <a:spLocks noChangeArrowheads="1"/>
          </xdr:cNvSpPr>
        </xdr:nvSpPr>
        <xdr:spPr bwMode="auto">
          <a:xfrm>
            <a:off x="50" y="294"/>
            <a:ext cx="97" cy="27"/>
          </a:xfrm>
          <a:prstGeom prst="roundRect">
            <a:avLst>
              <a:gd name="adj" fmla="val 16667"/>
            </a:avLst>
          </a:prstGeom>
          <a:solidFill>
            <a:srgbClr val="17375E"/>
          </a:solidFill>
          <a:ln w="25400" algn="ctr">
            <a:noFill/>
            <a:round/>
            <a:headEnd/>
            <a:tailEnd/>
          </a:ln>
          <a:effectLst>
            <a:prstShdw prst="shdw17" dist="17961" dir="2700000">
              <a:srgbClr val="0E2138"/>
            </a:prstShdw>
          </a:effectLst>
        </xdr:spPr>
      </xdr:sp>
      <xdr:sp macro="" textlink="">
        <xdr:nvSpPr>
          <xdr:cNvPr id="3742" name="Text Box 670">
            <a:hlinkClick xmlns:r="http://schemas.openxmlformats.org/officeDocument/2006/relationships" r:id="rId8"/>
          </xdr:cNvPr>
          <xdr:cNvSpPr txBox="1">
            <a:spLocks noChangeArrowheads="1"/>
          </xdr:cNvSpPr>
        </xdr:nvSpPr>
        <xdr:spPr bwMode="auto">
          <a:xfrm>
            <a:off x="47" y="295"/>
            <a:ext cx="107" cy="2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References</a:t>
            </a:r>
          </a:p>
        </xdr:txBody>
      </xdr:sp>
    </xdr:grpSp>
    <xdr:clientData/>
  </xdr:twoCellAnchor>
  <xdr:twoCellAnchor>
    <xdr:from>
      <xdr:col>1</xdr:col>
      <xdr:colOff>30480</xdr:colOff>
      <xdr:row>9</xdr:row>
      <xdr:rowOff>106680</xdr:rowOff>
    </xdr:from>
    <xdr:to>
      <xdr:col>1</xdr:col>
      <xdr:colOff>1074420</xdr:colOff>
      <xdr:row>10</xdr:row>
      <xdr:rowOff>182880</xdr:rowOff>
    </xdr:to>
    <xdr:grpSp>
      <xdr:nvGrpSpPr>
        <xdr:cNvPr id="3451" name="Group 671"/>
        <xdr:cNvGrpSpPr>
          <a:grpSpLocks/>
        </xdr:cNvGrpSpPr>
      </xdr:nvGrpSpPr>
      <xdr:grpSpPr bwMode="auto">
        <a:xfrm>
          <a:off x="609600" y="2674620"/>
          <a:ext cx="1043940" cy="274320"/>
          <a:chOff x="47" y="254"/>
          <a:chExt cx="107" cy="27"/>
        </a:xfrm>
      </xdr:grpSpPr>
      <xdr:sp macro="" textlink="">
        <xdr:nvSpPr>
          <xdr:cNvPr id="3452" name="AutoShape 672"/>
          <xdr:cNvSpPr>
            <a:spLocks noChangeArrowheads="1"/>
          </xdr:cNvSpPr>
        </xdr:nvSpPr>
        <xdr:spPr bwMode="auto">
          <a:xfrm>
            <a:off x="50" y="254"/>
            <a:ext cx="98" cy="27"/>
          </a:xfrm>
          <a:prstGeom prst="roundRect">
            <a:avLst>
              <a:gd name="adj" fmla="val 16667"/>
            </a:avLst>
          </a:prstGeom>
          <a:solidFill>
            <a:srgbClr val="376092"/>
          </a:solidFill>
          <a:ln w="25400" algn="ctr">
            <a:noFill/>
            <a:round/>
            <a:headEnd/>
            <a:tailEnd/>
          </a:ln>
          <a:effectLst>
            <a:prstShdw prst="shdw17" dist="17961" dir="2700000">
              <a:srgbClr val="213A58"/>
            </a:prstShdw>
          </a:effectLst>
        </xdr:spPr>
      </xdr:sp>
      <xdr:sp macro="" textlink="">
        <xdr:nvSpPr>
          <xdr:cNvPr id="3745" name="Text Box 673">
            <a:hlinkClick xmlns:r="http://schemas.openxmlformats.org/officeDocument/2006/relationships" r:id="rId9"/>
          </xdr:cNvPr>
          <xdr:cNvSpPr txBox="1">
            <a:spLocks noChangeArrowheads="1"/>
          </xdr:cNvSpPr>
        </xdr:nvSpPr>
        <xdr:spPr bwMode="auto">
          <a:xfrm>
            <a:off x="47" y="257"/>
            <a:ext cx="107" cy="23"/>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Calculations</a:t>
            </a:r>
          </a:p>
        </xdr:txBody>
      </xdr:sp>
    </xdr:grpSp>
    <xdr:clientData/>
  </xdr:twoCellAnchor>
  <xdr:twoCellAnchor>
    <xdr:from>
      <xdr:col>0</xdr:col>
      <xdr:colOff>0</xdr:colOff>
      <xdr:row>7</xdr:row>
      <xdr:rowOff>144780</xdr:rowOff>
    </xdr:from>
    <xdr:to>
      <xdr:col>1</xdr:col>
      <xdr:colOff>0</xdr:colOff>
      <xdr:row>10</xdr:row>
      <xdr:rowOff>30480</xdr:rowOff>
    </xdr:to>
    <xdr:grpSp>
      <xdr:nvGrpSpPr>
        <xdr:cNvPr id="25" name="Group 182"/>
        <xdr:cNvGrpSpPr>
          <a:grpSpLocks/>
        </xdr:cNvGrpSpPr>
      </xdr:nvGrpSpPr>
      <xdr:grpSpPr bwMode="auto">
        <a:xfrm>
          <a:off x="0" y="2186940"/>
          <a:ext cx="579120" cy="609600"/>
          <a:chOff x="2" y="119"/>
          <a:chExt cx="45" cy="53"/>
        </a:xfrm>
      </xdr:grpSpPr>
      <xdr:sp macro="" textlink="">
        <xdr:nvSpPr>
          <xdr:cNvPr id="26"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7" name="Text Box 184"/>
          <xdr:cNvSpPr txBox="1">
            <a:spLocks noChangeArrowheads="1"/>
          </xdr:cNvSpPr>
        </xdr:nvSpPr>
        <xdr:spPr bwMode="auto">
          <a:xfrm>
            <a:off x="2" y="137"/>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108</xdr:row>
      <xdr:rowOff>0</xdr:rowOff>
    </xdr:from>
    <xdr:to>
      <xdr:col>2</xdr:col>
      <xdr:colOff>1836420</xdr:colOff>
      <xdr:row>110</xdr:row>
      <xdr:rowOff>152400</xdr:rowOff>
    </xdr:to>
    <xdr:pic>
      <xdr:nvPicPr>
        <xdr:cNvPr id="4481" name="Picture 11" descr="Toronto647.wmf"/>
        <xdr:cNvPicPr>
          <a:picLocks noChangeAspect="1"/>
        </xdr:cNvPicPr>
      </xdr:nvPicPr>
      <xdr:blipFill>
        <a:blip xmlns:r="http://schemas.openxmlformats.org/officeDocument/2006/relationships" r:embed="rId1" cstate="print"/>
        <a:srcRect/>
        <a:stretch>
          <a:fillRect/>
        </a:stretch>
      </xdr:blipFill>
      <xdr:spPr bwMode="auto">
        <a:xfrm>
          <a:off x="1615440" y="22158960"/>
          <a:ext cx="1836420" cy="548640"/>
        </a:xfrm>
        <a:prstGeom prst="rect">
          <a:avLst/>
        </a:prstGeom>
        <a:noFill/>
        <a:ln w="9525">
          <a:noFill/>
          <a:miter lim="800000"/>
          <a:headEnd/>
          <a:tailEnd/>
        </a:ln>
      </xdr:spPr>
    </xdr:pic>
    <xdr:clientData/>
  </xdr:twoCellAnchor>
  <xdr:twoCellAnchor editAs="oneCell">
    <xdr:from>
      <xdr:col>11</xdr:col>
      <xdr:colOff>259080</xdr:colOff>
      <xdr:row>108</xdr:row>
      <xdr:rowOff>160020</xdr:rowOff>
    </xdr:from>
    <xdr:to>
      <xdr:col>13</xdr:col>
      <xdr:colOff>601980</xdr:colOff>
      <xdr:row>111</xdr:row>
      <xdr:rowOff>68580</xdr:rowOff>
    </xdr:to>
    <xdr:pic>
      <xdr:nvPicPr>
        <xdr:cNvPr id="4482" name="Picture 13" descr="livegreen_B.wmf"/>
        <xdr:cNvPicPr>
          <a:picLocks noChangeAspect="1"/>
        </xdr:cNvPicPr>
      </xdr:nvPicPr>
      <xdr:blipFill>
        <a:blip xmlns:r="http://schemas.openxmlformats.org/officeDocument/2006/relationships" r:embed="rId2" cstate="print"/>
        <a:srcRect/>
        <a:stretch>
          <a:fillRect/>
        </a:stretch>
      </xdr:blipFill>
      <xdr:spPr bwMode="auto">
        <a:xfrm>
          <a:off x="13388340" y="22349460"/>
          <a:ext cx="1813560" cy="502920"/>
        </a:xfrm>
        <a:prstGeom prst="rect">
          <a:avLst/>
        </a:prstGeom>
        <a:noFill/>
        <a:ln w="9525">
          <a:noFill/>
          <a:miter lim="800000"/>
          <a:headEnd/>
          <a:tailEnd/>
        </a:ln>
      </xdr:spPr>
    </xdr:pic>
    <xdr:clientData/>
  </xdr:twoCellAnchor>
  <xdr:twoCellAnchor editAs="oneCell">
    <xdr:from>
      <xdr:col>2</xdr:col>
      <xdr:colOff>0</xdr:colOff>
      <xdr:row>0</xdr:row>
      <xdr:rowOff>0</xdr:rowOff>
    </xdr:from>
    <xdr:to>
      <xdr:col>3</xdr:col>
      <xdr:colOff>525780</xdr:colOff>
      <xdr:row>0</xdr:row>
      <xdr:rowOff>563880</xdr:rowOff>
    </xdr:to>
    <xdr:pic>
      <xdr:nvPicPr>
        <xdr:cNvPr id="4483" name="Picture 14" descr="ChemTRAC final logo.wmf"/>
        <xdr:cNvPicPr>
          <a:picLocks noChangeAspect="1"/>
        </xdr:cNvPicPr>
      </xdr:nvPicPr>
      <xdr:blipFill>
        <a:blip xmlns:r="http://schemas.openxmlformats.org/officeDocument/2006/relationships" r:embed="rId3" cstate="print"/>
        <a:srcRect/>
        <a:stretch>
          <a:fillRect/>
        </a:stretch>
      </xdr:blipFill>
      <xdr:spPr bwMode="auto">
        <a:xfrm>
          <a:off x="1615440" y="0"/>
          <a:ext cx="2575560" cy="563880"/>
        </a:xfrm>
        <a:prstGeom prst="rect">
          <a:avLst/>
        </a:prstGeom>
        <a:noFill/>
        <a:ln w="9525">
          <a:noFill/>
          <a:miter lim="800000"/>
          <a:headEnd/>
          <a:tailEnd/>
        </a:ln>
      </xdr:spPr>
    </xdr:pic>
    <xdr:clientData/>
  </xdr:twoCellAnchor>
  <xdr:twoCellAnchor>
    <xdr:from>
      <xdr:col>1</xdr:col>
      <xdr:colOff>22860</xdr:colOff>
      <xdr:row>4</xdr:row>
      <xdr:rowOff>441960</xdr:rowOff>
    </xdr:from>
    <xdr:to>
      <xdr:col>1</xdr:col>
      <xdr:colOff>1074420</xdr:colOff>
      <xdr:row>4</xdr:row>
      <xdr:rowOff>693420</xdr:rowOff>
    </xdr:to>
    <xdr:grpSp>
      <xdr:nvGrpSpPr>
        <xdr:cNvPr id="4484" name="Group 696"/>
        <xdr:cNvGrpSpPr>
          <a:grpSpLocks/>
        </xdr:cNvGrpSpPr>
      </xdr:nvGrpSpPr>
      <xdr:grpSpPr bwMode="auto">
        <a:xfrm>
          <a:off x="609600" y="1615440"/>
          <a:ext cx="1051560" cy="0"/>
          <a:chOff x="47" y="254"/>
          <a:chExt cx="107" cy="27"/>
        </a:xfrm>
      </xdr:grpSpPr>
      <xdr:sp macro="" textlink="">
        <xdr:nvSpPr>
          <xdr:cNvPr id="4503" name="Rounded Rectangle 19"/>
          <xdr:cNvSpPr>
            <a:spLocks noChangeArrowheads="1"/>
          </xdr:cNvSpPr>
        </xdr:nvSpPr>
        <xdr:spPr bwMode="auto">
          <a:xfrm>
            <a:off x="50" y="254"/>
            <a:ext cx="98" cy="27"/>
          </a:xfrm>
          <a:prstGeom prst="roundRect">
            <a:avLst>
              <a:gd name="adj" fmla="val 16667"/>
            </a:avLst>
          </a:prstGeom>
          <a:solidFill>
            <a:srgbClr val="376092"/>
          </a:solidFill>
          <a:ln w="25400" algn="ctr">
            <a:noFill/>
            <a:round/>
            <a:headEnd/>
            <a:tailEnd/>
          </a:ln>
        </xdr:spPr>
      </xdr:sp>
      <xdr:sp macro="" textlink="">
        <xdr:nvSpPr>
          <xdr:cNvPr id="4794" name="TextBox 19">
            <a:hlinkClick xmlns:r="http://schemas.openxmlformats.org/officeDocument/2006/relationships" r:id="rId4"/>
          </xdr:cNvPr>
          <xdr:cNvSpPr txBox="1">
            <a:spLocks noChangeArrowheads="1"/>
          </xdr:cNvSpPr>
        </xdr:nvSpPr>
        <xdr:spPr bwMode="auto">
          <a:xfrm>
            <a:off x="998167" y="1584960"/>
            <a:ext cx="107" cy="0"/>
          </a:xfrm>
          <a:prstGeom prst="rect">
            <a:avLst/>
          </a:prstGeom>
          <a:noFill/>
          <a:ln w="9525">
            <a:noFill/>
            <a:miter lim="800000"/>
            <a:headEnd/>
            <a:tailEnd/>
          </a:ln>
          <a:effectLst/>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Calculations</a:t>
            </a:r>
          </a:p>
        </xdr:txBody>
      </xdr:sp>
    </xdr:grpSp>
    <xdr:clientData/>
  </xdr:twoCellAnchor>
  <xdr:twoCellAnchor>
    <xdr:from>
      <xdr:col>1</xdr:col>
      <xdr:colOff>0</xdr:colOff>
      <xdr:row>4</xdr:row>
      <xdr:rowOff>114300</xdr:rowOff>
    </xdr:from>
    <xdr:to>
      <xdr:col>1</xdr:col>
      <xdr:colOff>1059180</xdr:colOff>
      <xdr:row>5</xdr:row>
      <xdr:rowOff>7620</xdr:rowOff>
    </xdr:to>
    <xdr:grpSp>
      <xdr:nvGrpSpPr>
        <xdr:cNvPr id="4485" name="Group 699"/>
        <xdr:cNvGrpSpPr>
          <a:grpSpLocks/>
        </xdr:cNvGrpSpPr>
      </xdr:nvGrpSpPr>
      <xdr:grpSpPr bwMode="auto">
        <a:xfrm>
          <a:off x="586740" y="1287780"/>
          <a:ext cx="1059180" cy="335280"/>
          <a:chOff x="46" y="156"/>
          <a:chExt cx="108" cy="31"/>
        </a:xfrm>
      </xdr:grpSpPr>
      <xdr:sp macro="" textlink="">
        <xdr:nvSpPr>
          <xdr:cNvPr id="4501" name="AutoShape 700"/>
          <xdr:cNvSpPr>
            <a:spLocks noChangeArrowheads="1"/>
          </xdr:cNvSpPr>
        </xdr:nvSpPr>
        <xdr:spPr bwMode="auto">
          <a:xfrm>
            <a:off x="46" y="156"/>
            <a:ext cx="108" cy="31"/>
          </a:xfrm>
          <a:prstGeom prst="roundRect">
            <a:avLst>
              <a:gd name="adj" fmla="val 16667"/>
            </a:avLst>
          </a:prstGeom>
          <a:solidFill>
            <a:srgbClr val="C6D9F1"/>
          </a:solidFill>
          <a:ln w="25400" algn="ctr">
            <a:noFill/>
            <a:round/>
            <a:headEnd/>
            <a:tailEnd/>
          </a:ln>
          <a:effectLst>
            <a:prstShdw prst="shdw17" dist="17961" dir="2700000">
              <a:srgbClr val="778291"/>
            </a:prstShdw>
          </a:effectLst>
        </xdr:spPr>
      </xdr:sp>
      <xdr:sp macro="" textlink="">
        <xdr:nvSpPr>
          <xdr:cNvPr id="4797" name="TextBox 22">
            <a:hlinkClick xmlns:r="http://schemas.openxmlformats.org/officeDocument/2006/relationships" r:id="rId5"/>
          </xdr:cNvPr>
          <xdr:cNvSpPr txBox="1">
            <a:spLocks noChangeArrowheads="1"/>
          </xdr:cNvSpPr>
        </xdr:nvSpPr>
        <xdr:spPr bwMode="auto">
          <a:xfrm>
            <a:off x="47" y="159"/>
            <a:ext cx="107" cy="28"/>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CA" sz="1100" b="1" i="0" u="none" strike="noStrike" baseline="0">
                <a:solidFill>
                  <a:srgbClr val="000000"/>
                </a:solidFill>
                <a:latin typeface="Times New Roman"/>
                <a:cs typeface="Times New Roman"/>
              </a:rPr>
              <a:t>Instructions</a:t>
            </a:r>
          </a:p>
        </xdr:txBody>
      </xdr:sp>
    </xdr:grpSp>
    <xdr:clientData/>
  </xdr:twoCellAnchor>
  <xdr:twoCellAnchor>
    <xdr:from>
      <xdr:col>1</xdr:col>
      <xdr:colOff>38100</xdr:colOff>
      <xdr:row>13</xdr:row>
      <xdr:rowOff>53340</xdr:rowOff>
    </xdr:from>
    <xdr:to>
      <xdr:col>1</xdr:col>
      <xdr:colOff>1089660</xdr:colOff>
      <xdr:row>14</xdr:row>
      <xdr:rowOff>76200</xdr:rowOff>
    </xdr:to>
    <xdr:grpSp>
      <xdr:nvGrpSpPr>
        <xdr:cNvPr id="4486" name="Group 702"/>
        <xdr:cNvGrpSpPr>
          <a:grpSpLocks/>
        </xdr:cNvGrpSpPr>
      </xdr:nvGrpSpPr>
      <xdr:grpSpPr bwMode="auto">
        <a:xfrm>
          <a:off x="624840" y="3642360"/>
          <a:ext cx="1051560" cy="251460"/>
          <a:chOff x="47" y="294"/>
          <a:chExt cx="107" cy="27"/>
        </a:xfrm>
      </xdr:grpSpPr>
      <xdr:sp macro="" textlink="">
        <xdr:nvSpPr>
          <xdr:cNvPr id="4499" name="Rounded Rectangle 20"/>
          <xdr:cNvSpPr>
            <a:spLocks noChangeArrowheads="1"/>
          </xdr:cNvSpPr>
        </xdr:nvSpPr>
        <xdr:spPr bwMode="auto">
          <a:xfrm>
            <a:off x="50" y="294"/>
            <a:ext cx="97" cy="27"/>
          </a:xfrm>
          <a:prstGeom prst="roundRect">
            <a:avLst>
              <a:gd name="adj" fmla="val 16667"/>
            </a:avLst>
          </a:prstGeom>
          <a:solidFill>
            <a:srgbClr val="17375E"/>
          </a:solidFill>
          <a:ln w="25400" algn="ctr">
            <a:noFill/>
            <a:round/>
            <a:headEnd/>
            <a:tailEnd/>
          </a:ln>
          <a:effectLst>
            <a:prstShdw prst="shdw17" dist="17961" dir="2700000">
              <a:srgbClr val="0E2138"/>
            </a:prstShdw>
          </a:effectLst>
        </xdr:spPr>
      </xdr:sp>
      <xdr:sp macro="" textlink="">
        <xdr:nvSpPr>
          <xdr:cNvPr id="4800" name="TextBox 24">
            <a:hlinkClick xmlns:r="http://schemas.openxmlformats.org/officeDocument/2006/relationships" r:id="rId6"/>
          </xdr:cNvPr>
          <xdr:cNvSpPr txBox="1">
            <a:spLocks noChangeArrowheads="1"/>
          </xdr:cNvSpPr>
        </xdr:nvSpPr>
        <xdr:spPr bwMode="auto">
          <a:xfrm>
            <a:off x="47" y="295"/>
            <a:ext cx="107" cy="2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References</a:t>
            </a:r>
          </a:p>
        </xdr:txBody>
      </xdr:sp>
    </xdr:grpSp>
    <xdr:clientData/>
  </xdr:twoCellAnchor>
  <xdr:twoCellAnchor>
    <xdr:from>
      <xdr:col>1</xdr:col>
      <xdr:colOff>30480</xdr:colOff>
      <xdr:row>9</xdr:row>
      <xdr:rowOff>76200</xdr:rowOff>
    </xdr:from>
    <xdr:to>
      <xdr:col>1</xdr:col>
      <xdr:colOff>1074420</xdr:colOff>
      <xdr:row>10</xdr:row>
      <xdr:rowOff>129540</xdr:rowOff>
    </xdr:to>
    <xdr:grpSp>
      <xdr:nvGrpSpPr>
        <xdr:cNvPr id="4488" name="Group 708"/>
        <xdr:cNvGrpSpPr>
          <a:grpSpLocks/>
        </xdr:cNvGrpSpPr>
      </xdr:nvGrpSpPr>
      <xdr:grpSpPr bwMode="auto">
        <a:xfrm>
          <a:off x="617220" y="2827020"/>
          <a:ext cx="1043940" cy="289560"/>
          <a:chOff x="48" y="198"/>
          <a:chExt cx="107" cy="27"/>
        </a:xfrm>
      </xdr:grpSpPr>
      <xdr:sp macro="" textlink="">
        <xdr:nvSpPr>
          <xdr:cNvPr id="4495" name="AutoShape 709"/>
          <xdr:cNvSpPr>
            <a:spLocks noChangeArrowheads="1"/>
          </xdr:cNvSpPr>
        </xdr:nvSpPr>
        <xdr:spPr bwMode="auto">
          <a:xfrm>
            <a:off x="51" y="198"/>
            <a:ext cx="98" cy="27"/>
          </a:xfrm>
          <a:prstGeom prst="roundRect">
            <a:avLst>
              <a:gd name="adj" fmla="val 16667"/>
            </a:avLst>
          </a:prstGeom>
          <a:solidFill>
            <a:srgbClr val="33CCCC"/>
          </a:solidFill>
          <a:ln w="25400" algn="ctr">
            <a:noFill/>
            <a:round/>
            <a:headEnd/>
            <a:tailEnd/>
          </a:ln>
          <a:effectLst>
            <a:prstShdw prst="shdw17" dist="17961" dir="2700000">
              <a:srgbClr val="1F7A7A"/>
            </a:prstShdw>
          </a:effectLst>
        </xdr:spPr>
      </xdr:sp>
      <xdr:sp macro="" textlink="">
        <xdr:nvSpPr>
          <xdr:cNvPr id="4806" name="Text Box 710">
            <a:hlinkClick xmlns:r="http://schemas.openxmlformats.org/officeDocument/2006/relationships" r:id="rId7"/>
          </xdr:cNvPr>
          <xdr:cNvSpPr txBox="1">
            <a:spLocks noChangeArrowheads="1"/>
          </xdr:cNvSpPr>
        </xdr:nvSpPr>
        <xdr:spPr bwMode="auto">
          <a:xfrm>
            <a:off x="48" y="202"/>
            <a:ext cx="107" cy="23"/>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All Substances</a:t>
            </a:r>
          </a:p>
        </xdr:txBody>
      </xdr:sp>
    </xdr:grpSp>
    <xdr:clientData/>
  </xdr:twoCellAnchor>
  <xdr:twoCellAnchor>
    <xdr:from>
      <xdr:col>1</xdr:col>
      <xdr:colOff>38100</xdr:colOff>
      <xdr:row>11</xdr:row>
      <xdr:rowOff>7620</xdr:rowOff>
    </xdr:from>
    <xdr:to>
      <xdr:col>1</xdr:col>
      <xdr:colOff>1089660</xdr:colOff>
      <xdr:row>12</xdr:row>
      <xdr:rowOff>129540</xdr:rowOff>
    </xdr:to>
    <xdr:grpSp>
      <xdr:nvGrpSpPr>
        <xdr:cNvPr id="4489" name="Group 711"/>
        <xdr:cNvGrpSpPr>
          <a:grpSpLocks/>
        </xdr:cNvGrpSpPr>
      </xdr:nvGrpSpPr>
      <xdr:grpSpPr bwMode="auto">
        <a:xfrm>
          <a:off x="624840" y="3192780"/>
          <a:ext cx="1051560" cy="327660"/>
          <a:chOff x="47" y="254"/>
          <a:chExt cx="107" cy="27"/>
        </a:xfrm>
      </xdr:grpSpPr>
      <xdr:sp macro="" textlink="">
        <xdr:nvSpPr>
          <xdr:cNvPr id="4493" name="AutoShape 712"/>
          <xdr:cNvSpPr>
            <a:spLocks noChangeArrowheads="1"/>
          </xdr:cNvSpPr>
        </xdr:nvSpPr>
        <xdr:spPr bwMode="auto">
          <a:xfrm>
            <a:off x="50" y="254"/>
            <a:ext cx="98" cy="27"/>
          </a:xfrm>
          <a:prstGeom prst="roundRect">
            <a:avLst>
              <a:gd name="adj" fmla="val 16667"/>
            </a:avLst>
          </a:prstGeom>
          <a:solidFill>
            <a:srgbClr val="376092"/>
          </a:solidFill>
          <a:ln w="25400" algn="ctr">
            <a:noFill/>
            <a:round/>
            <a:headEnd/>
            <a:tailEnd/>
          </a:ln>
        </xdr:spPr>
      </xdr:sp>
      <xdr:sp macro="" textlink="">
        <xdr:nvSpPr>
          <xdr:cNvPr id="4809" name="Text Box 713">
            <a:hlinkClick xmlns:r="http://schemas.openxmlformats.org/officeDocument/2006/relationships" r:id="rId8"/>
          </xdr:cNvPr>
          <xdr:cNvSpPr txBox="1">
            <a:spLocks noChangeArrowheads="1"/>
          </xdr:cNvSpPr>
        </xdr:nvSpPr>
        <xdr:spPr bwMode="auto">
          <a:xfrm>
            <a:off x="47" y="257"/>
            <a:ext cx="107" cy="23"/>
          </a:xfrm>
          <a:prstGeom prst="rect">
            <a:avLst/>
          </a:prstGeom>
          <a:noFill/>
          <a:ln w="9525">
            <a:noFill/>
            <a:miter lim="800000"/>
            <a:headEnd/>
            <a:tailEnd/>
          </a:ln>
          <a:effectLst/>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Calculations</a:t>
            </a:r>
          </a:p>
        </xdr:txBody>
      </xdr:sp>
    </xdr:grpSp>
    <xdr:clientData/>
  </xdr:twoCellAnchor>
  <xdr:twoCellAnchor>
    <xdr:from>
      <xdr:col>1</xdr:col>
      <xdr:colOff>7620</xdr:colOff>
      <xdr:row>5</xdr:row>
      <xdr:rowOff>106680</xdr:rowOff>
    </xdr:from>
    <xdr:to>
      <xdr:col>1</xdr:col>
      <xdr:colOff>1066800</xdr:colOff>
      <xdr:row>5</xdr:row>
      <xdr:rowOff>441960</xdr:rowOff>
    </xdr:to>
    <xdr:grpSp>
      <xdr:nvGrpSpPr>
        <xdr:cNvPr id="4490" name="Group 714"/>
        <xdr:cNvGrpSpPr>
          <a:grpSpLocks/>
        </xdr:cNvGrpSpPr>
      </xdr:nvGrpSpPr>
      <xdr:grpSpPr bwMode="auto">
        <a:xfrm>
          <a:off x="594360" y="1722120"/>
          <a:ext cx="1059180" cy="335280"/>
          <a:chOff x="47" y="201"/>
          <a:chExt cx="108" cy="23"/>
        </a:xfrm>
      </xdr:grpSpPr>
      <xdr:sp macro="" textlink="">
        <xdr:nvSpPr>
          <xdr:cNvPr id="4491" name="AutoShape 715"/>
          <xdr:cNvSpPr>
            <a:spLocks noChangeArrowheads="1"/>
          </xdr:cNvSpPr>
        </xdr:nvSpPr>
        <xdr:spPr bwMode="auto">
          <a:xfrm>
            <a:off x="47" y="201"/>
            <a:ext cx="108" cy="22"/>
          </a:xfrm>
          <a:prstGeom prst="roundRect">
            <a:avLst>
              <a:gd name="adj" fmla="val 16667"/>
            </a:avLst>
          </a:prstGeom>
          <a:solidFill>
            <a:srgbClr val="8EB4E3"/>
          </a:solidFill>
          <a:ln w="25400" algn="ctr">
            <a:noFill/>
            <a:round/>
            <a:headEnd/>
            <a:tailEnd/>
          </a:ln>
          <a:effectLst>
            <a:prstShdw prst="shdw17" dist="17961" dir="2700000">
              <a:srgbClr val="556C88"/>
            </a:prstShdw>
          </a:effectLst>
        </xdr:spPr>
      </xdr:sp>
      <xdr:sp macro="" textlink="">
        <xdr:nvSpPr>
          <xdr:cNvPr id="4812" name="TextBox 21">
            <a:hlinkClick xmlns:r="http://schemas.openxmlformats.org/officeDocument/2006/relationships" r:id="rId9"/>
          </xdr:cNvPr>
          <xdr:cNvSpPr txBox="1">
            <a:spLocks noChangeArrowheads="1"/>
          </xdr:cNvSpPr>
        </xdr:nvSpPr>
        <xdr:spPr bwMode="auto">
          <a:xfrm>
            <a:off x="49" y="204"/>
            <a:ext cx="106" cy="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CA" sz="1100" b="1" i="0" u="none" strike="noStrike" baseline="0">
                <a:solidFill>
                  <a:srgbClr val="000000"/>
                </a:solidFill>
                <a:latin typeface="Times New Roman"/>
                <a:cs typeface="Times New Roman"/>
              </a:rPr>
              <a:t>Input-Output</a:t>
            </a:r>
          </a:p>
        </xdr:txBody>
      </xdr:sp>
    </xdr:grpSp>
    <xdr:clientData/>
  </xdr:twoCellAnchor>
  <xdr:twoCellAnchor>
    <xdr:from>
      <xdr:col>0</xdr:col>
      <xdr:colOff>0</xdr:colOff>
      <xdr:row>10</xdr:row>
      <xdr:rowOff>45720</xdr:rowOff>
    </xdr:from>
    <xdr:to>
      <xdr:col>1</xdr:col>
      <xdr:colOff>0</xdr:colOff>
      <xdr:row>13</xdr:row>
      <xdr:rowOff>53340</xdr:rowOff>
    </xdr:to>
    <xdr:grpSp>
      <xdr:nvGrpSpPr>
        <xdr:cNvPr id="26" name="Group 182"/>
        <xdr:cNvGrpSpPr>
          <a:grpSpLocks/>
        </xdr:cNvGrpSpPr>
      </xdr:nvGrpSpPr>
      <xdr:grpSpPr bwMode="auto">
        <a:xfrm>
          <a:off x="0" y="3032760"/>
          <a:ext cx="586740" cy="609600"/>
          <a:chOff x="2" y="119"/>
          <a:chExt cx="45" cy="53"/>
        </a:xfrm>
      </xdr:grpSpPr>
      <xdr:sp macro="" textlink="">
        <xdr:nvSpPr>
          <xdr:cNvPr id="27"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8" name="Text Box 184"/>
          <xdr:cNvSpPr txBox="1">
            <a:spLocks noChangeArrowheads="1"/>
          </xdr:cNvSpPr>
        </xdr:nvSpPr>
        <xdr:spPr bwMode="auto">
          <a:xfrm>
            <a:off x="2" y="138"/>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21</xdr:row>
      <xdr:rowOff>83820</xdr:rowOff>
    </xdr:from>
    <xdr:to>
      <xdr:col>2</xdr:col>
      <xdr:colOff>1828800</xdr:colOff>
      <xdr:row>24</xdr:row>
      <xdr:rowOff>38100</xdr:rowOff>
    </xdr:to>
    <xdr:pic>
      <xdr:nvPicPr>
        <xdr:cNvPr id="5457" name="Picture 11" descr="Toronto647.wmf"/>
        <xdr:cNvPicPr>
          <a:picLocks noChangeAspect="1"/>
        </xdr:cNvPicPr>
      </xdr:nvPicPr>
      <xdr:blipFill>
        <a:blip xmlns:r="http://schemas.openxmlformats.org/officeDocument/2006/relationships" r:embed="rId1" cstate="print"/>
        <a:srcRect/>
        <a:stretch>
          <a:fillRect/>
        </a:stretch>
      </xdr:blipFill>
      <xdr:spPr bwMode="auto">
        <a:xfrm>
          <a:off x="1615440" y="6217920"/>
          <a:ext cx="1828800" cy="548640"/>
        </a:xfrm>
        <a:prstGeom prst="rect">
          <a:avLst/>
        </a:prstGeom>
        <a:noFill/>
        <a:ln w="9525">
          <a:noFill/>
          <a:miter lim="800000"/>
          <a:headEnd/>
          <a:tailEnd/>
        </a:ln>
      </xdr:spPr>
    </xdr:pic>
    <xdr:clientData/>
  </xdr:twoCellAnchor>
  <xdr:twoCellAnchor editAs="oneCell">
    <xdr:from>
      <xdr:col>2</xdr:col>
      <xdr:colOff>5105400</xdr:colOff>
      <xdr:row>21</xdr:row>
      <xdr:rowOff>91440</xdr:rowOff>
    </xdr:from>
    <xdr:to>
      <xdr:col>2</xdr:col>
      <xdr:colOff>6926580</xdr:colOff>
      <xdr:row>24</xdr:row>
      <xdr:rowOff>0</xdr:rowOff>
    </xdr:to>
    <xdr:pic>
      <xdr:nvPicPr>
        <xdr:cNvPr id="5458" name="Picture 13" descr="livegreen_B.wmf"/>
        <xdr:cNvPicPr>
          <a:picLocks noChangeAspect="1"/>
        </xdr:cNvPicPr>
      </xdr:nvPicPr>
      <xdr:blipFill>
        <a:blip xmlns:r="http://schemas.openxmlformats.org/officeDocument/2006/relationships" r:embed="rId2" cstate="print"/>
        <a:srcRect/>
        <a:stretch>
          <a:fillRect/>
        </a:stretch>
      </xdr:blipFill>
      <xdr:spPr bwMode="auto">
        <a:xfrm>
          <a:off x="6720840" y="6225540"/>
          <a:ext cx="1821180" cy="502920"/>
        </a:xfrm>
        <a:prstGeom prst="rect">
          <a:avLst/>
        </a:prstGeom>
        <a:noFill/>
        <a:ln w="9525">
          <a:noFill/>
          <a:miter lim="800000"/>
          <a:headEnd/>
          <a:tailEnd/>
        </a:ln>
      </xdr:spPr>
    </xdr:pic>
    <xdr:clientData/>
  </xdr:twoCellAnchor>
  <xdr:twoCellAnchor editAs="oneCell">
    <xdr:from>
      <xdr:col>2</xdr:col>
      <xdr:colOff>0</xdr:colOff>
      <xdr:row>0</xdr:row>
      <xdr:rowOff>0</xdr:rowOff>
    </xdr:from>
    <xdr:to>
      <xdr:col>2</xdr:col>
      <xdr:colOff>2567940</xdr:colOff>
      <xdr:row>0</xdr:row>
      <xdr:rowOff>563880</xdr:rowOff>
    </xdr:to>
    <xdr:pic>
      <xdr:nvPicPr>
        <xdr:cNvPr id="5459" name="Picture 14" descr="ChemTRAC final logo.wmf"/>
        <xdr:cNvPicPr>
          <a:picLocks noChangeAspect="1"/>
        </xdr:cNvPicPr>
      </xdr:nvPicPr>
      <xdr:blipFill>
        <a:blip xmlns:r="http://schemas.openxmlformats.org/officeDocument/2006/relationships" r:embed="rId3" cstate="print"/>
        <a:srcRect/>
        <a:stretch>
          <a:fillRect/>
        </a:stretch>
      </xdr:blipFill>
      <xdr:spPr bwMode="auto">
        <a:xfrm>
          <a:off x="1615440" y="0"/>
          <a:ext cx="2567940" cy="563880"/>
        </a:xfrm>
        <a:prstGeom prst="rect">
          <a:avLst/>
        </a:prstGeom>
        <a:noFill/>
        <a:ln w="9525">
          <a:noFill/>
          <a:miter lim="800000"/>
          <a:headEnd/>
          <a:tailEnd/>
        </a:ln>
      </xdr:spPr>
    </xdr:pic>
    <xdr:clientData/>
  </xdr:twoCellAnchor>
  <xdr:twoCellAnchor>
    <xdr:from>
      <xdr:col>1</xdr:col>
      <xdr:colOff>30480</xdr:colOff>
      <xdr:row>10</xdr:row>
      <xdr:rowOff>327660</xdr:rowOff>
    </xdr:from>
    <xdr:to>
      <xdr:col>1</xdr:col>
      <xdr:colOff>1074420</xdr:colOff>
      <xdr:row>12</xdr:row>
      <xdr:rowOff>7620</xdr:rowOff>
    </xdr:to>
    <xdr:grpSp>
      <xdr:nvGrpSpPr>
        <xdr:cNvPr id="5460" name="Group 479"/>
        <xdr:cNvGrpSpPr>
          <a:grpSpLocks/>
        </xdr:cNvGrpSpPr>
      </xdr:nvGrpSpPr>
      <xdr:grpSpPr bwMode="auto">
        <a:xfrm>
          <a:off x="640080" y="2872740"/>
          <a:ext cx="1043940" cy="274320"/>
          <a:chOff x="47" y="254"/>
          <a:chExt cx="107" cy="27"/>
        </a:xfrm>
      </xdr:grpSpPr>
      <xdr:sp macro="" textlink="">
        <xdr:nvSpPr>
          <xdr:cNvPr id="5476" name="Rounded Rectangle 19"/>
          <xdr:cNvSpPr>
            <a:spLocks noChangeArrowheads="1"/>
          </xdr:cNvSpPr>
        </xdr:nvSpPr>
        <xdr:spPr bwMode="auto">
          <a:xfrm>
            <a:off x="50" y="254"/>
            <a:ext cx="98" cy="27"/>
          </a:xfrm>
          <a:prstGeom prst="roundRect">
            <a:avLst>
              <a:gd name="adj" fmla="val 16667"/>
            </a:avLst>
          </a:prstGeom>
          <a:solidFill>
            <a:srgbClr val="376092"/>
          </a:solidFill>
          <a:ln w="25400" algn="ctr">
            <a:noFill/>
            <a:round/>
            <a:headEnd/>
            <a:tailEnd/>
          </a:ln>
          <a:effectLst>
            <a:prstShdw prst="shdw17" dist="17961" dir="2700000">
              <a:srgbClr val="213A58"/>
            </a:prstShdw>
          </a:effectLst>
        </xdr:spPr>
      </xdr:sp>
      <xdr:sp macro="" textlink="">
        <xdr:nvSpPr>
          <xdr:cNvPr id="6625" name="TextBox 19">
            <a:hlinkClick xmlns:r="http://schemas.openxmlformats.org/officeDocument/2006/relationships" r:id="rId4"/>
          </xdr:cNvPr>
          <xdr:cNvSpPr txBox="1">
            <a:spLocks noChangeArrowheads="1"/>
          </xdr:cNvSpPr>
        </xdr:nvSpPr>
        <xdr:spPr bwMode="auto">
          <a:xfrm>
            <a:off x="47" y="257"/>
            <a:ext cx="107" cy="23"/>
          </a:xfrm>
          <a:prstGeom prst="rect">
            <a:avLst/>
          </a:prstGeom>
          <a:noFill/>
          <a:ln w="9525">
            <a:noFill/>
            <a:miter lim="800000"/>
            <a:headEnd/>
            <a:tailEnd/>
          </a:ln>
          <a:effectLst/>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Calculations</a:t>
            </a:r>
          </a:p>
        </xdr:txBody>
      </xdr:sp>
    </xdr:grpSp>
    <xdr:clientData/>
  </xdr:twoCellAnchor>
  <xdr:twoCellAnchor>
    <xdr:from>
      <xdr:col>1</xdr:col>
      <xdr:colOff>0</xdr:colOff>
      <xdr:row>6</xdr:row>
      <xdr:rowOff>83820</xdr:rowOff>
    </xdr:from>
    <xdr:to>
      <xdr:col>1</xdr:col>
      <xdr:colOff>1059180</xdr:colOff>
      <xdr:row>6</xdr:row>
      <xdr:rowOff>373380</xdr:rowOff>
    </xdr:to>
    <xdr:grpSp>
      <xdr:nvGrpSpPr>
        <xdr:cNvPr id="5461" name="Group 482"/>
        <xdr:cNvGrpSpPr>
          <a:grpSpLocks/>
        </xdr:cNvGrpSpPr>
      </xdr:nvGrpSpPr>
      <xdr:grpSpPr bwMode="auto">
        <a:xfrm>
          <a:off x="609600" y="1371600"/>
          <a:ext cx="1059180" cy="289560"/>
          <a:chOff x="46" y="156"/>
          <a:chExt cx="108" cy="31"/>
        </a:xfrm>
      </xdr:grpSpPr>
      <xdr:sp macro="" textlink="">
        <xdr:nvSpPr>
          <xdr:cNvPr id="5474" name="AutoShape 483"/>
          <xdr:cNvSpPr>
            <a:spLocks noChangeArrowheads="1"/>
          </xdr:cNvSpPr>
        </xdr:nvSpPr>
        <xdr:spPr bwMode="auto">
          <a:xfrm>
            <a:off x="46" y="156"/>
            <a:ext cx="108" cy="31"/>
          </a:xfrm>
          <a:prstGeom prst="roundRect">
            <a:avLst>
              <a:gd name="adj" fmla="val 16667"/>
            </a:avLst>
          </a:prstGeom>
          <a:solidFill>
            <a:srgbClr val="C6D9F1"/>
          </a:solidFill>
          <a:ln w="25400" algn="ctr">
            <a:noFill/>
            <a:round/>
            <a:headEnd/>
            <a:tailEnd/>
          </a:ln>
          <a:effectLst>
            <a:prstShdw prst="shdw17" dist="17961" dir="2700000">
              <a:srgbClr val="778291"/>
            </a:prstShdw>
          </a:effectLst>
        </xdr:spPr>
      </xdr:sp>
      <xdr:sp macro="" textlink="">
        <xdr:nvSpPr>
          <xdr:cNvPr id="6628" name="TextBox 22">
            <a:hlinkClick xmlns:r="http://schemas.openxmlformats.org/officeDocument/2006/relationships" r:id="rId5"/>
          </xdr:cNvPr>
          <xdr:cNvSpPr txBox="1">
            <a:spLocks noChangeArrowheads="1"/>
          </xdr:cNvSpPr>
        </xdr:nvSpPr>
        <xdr:spPr bwMode="auto">
          <a:xfrm>
            <a:off x="47" y="159"/>
            <a:ext cx="107" cy="2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CA" sz="1100" b="1" i="0" u="none" strike="noStrike" baseline="0">
                <a:solidFill>
                  <a:srgbClr val="000000"/>
                </a:solidFill>
                <a:latin typeface="Times New Roman"/>
                <a:cs typeface="Times New Roman"/>
              </a:rPr>
              <a:t>Instructions</a:t>
            </a:r>
          </a:p>
        </xdr:txBody>
      </xdr:sp>
    </xdr:grpSp>
    <xdr:clientData/>
  </xdr:twoCellAnchor>
  <xdr:twoCellAnchor>
    <xdr:from>
      <xdr:col>1</xdr:col>
      <xdr:colOff>30480</xdr:colOff>
      <xdr:row>12</xdr:row>
      <xdr:rowOff>83820</xdr:rowOff>
    </xdr:from>
    <xdr:to>
      <xdr:col>1</xdr:col>
      <xdr:colOff>1082040</xdr:colOff>
      <xdr:row>12</xdr:row>
      <xdr:rowOff>358140</xdr:rowOff>
    </xdr:to>
    <xdr:grpSp>
      <xdr:nvGrpSpPr>
        <xdr:cNvPr id="5462" name="Group 485"/>
        <xdr:cNvGrpSpPr>
          <a:grpSpLocks/>
        </xdr:cNvGrpSpPr>
      </xdr:nvGrpSpPr>
      <xdr:grpSpPr bwMode="auto">
        <a:xfrm>
          <a:off x="640080" y="3223260"/>
          <a:ext cx="1051560" cy="274320"/>
          <a:chOff x="47" y="294"/>
          <a:chExt cx="107" cy="27"/>
        </a:xfrm>
      </xdr:grpSpPr>
      <xdr:sp macro="" textlink="">
        <xdr:nvSpPr>
          <xdr:cNvPr id="5472" name="Rounded Rectangle 20"/>
          <xdr:cNvSpPr>
            <a:spLocks noChangeArrowheads="1"/>
          </xdr:cNvSpPr>
        </xdr:nvSpPr>
        <xdr:spPr bwMode="auto">
          <a:xfrm>
            <a:off x="50" y="294"/>
            <a:ext cx="97" cy="27"/>
          </a:xfrm>
          <a:prstGeom prst="roundRect">
            <a:avLst>
              <a:gd name="adj" fmla="val 16667"/>
            </a:avLst>
          </a:prstGeom>
          <a:solidFill>
            <a:srgbClr val="17375E"/>
          </a:solidFill>
          <a:ln w="25400" algn="ctr">
            <a:noFill/>
            <a:round/>
            <a:headEnd/>
            <a:tailEnd/>
          </a:ln>
        </xdr:spPr>
      </xdr:sp>
      <xdr:sp macro="" textlink="">
        <xdr:nvSpPr>
          <xdr:cNvPr id="6631" name="TextBox 24">
            <a:hlinkClick xmlns:r="http://schemas.openxmlformats.org/officeDocument/2006/relationships" r:id="rId6"/>
          </xdr:cNvPr>
          <xdr:cNvSpPr txBox="1">
            <a:spLocks noChangeArrowheads="1"/>
          </xdr:cNvSpPr>
        </xdr:nvSpPr>
        <xdr:spPr bwMode="auto">
          <a:xfrm>
            <a:off x="47" y="295"/>
            <a:ext cx="107" cy="20"/>
          </a:xfrm>
          <a:prstGeom prst="rect">
            <a:avLst/>
          </a:prstGeom>
          <a:noFill/>
          <a:ln w="9525">
            <a:noFill/>
            <a:miter lim="800000"/>
            <a:headEnd/>
            <a:tailEnd/>
          </a:ln>
          <a:effectLst/>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References</a:t>
            </a:r>
          </a:p>
        </xdr:txBody>
      </xdr:sp>
    </xdr:grpSp>
    <xdr:clientData/>
  </xdr:twoCellAnchor>
  <xdr:twoCellAnchor>
    <xdr:from>
      <xdr:col>1</xdr:col>
      <xdr:colOff>30480</xdr:colOff>
      <xdr:row>9</xdr:row>
      <xdr:rowOff>129540</xdr:rowOff>
    </xdr:from>
    <xdr:to>
      <xdr:col>1</xdr:col>
      <xdr:colOff>1074420</xdr:colOff>
      <xdr:row>10</xdr:row>
      <xdr:rowOff>228600</xdr:rowOff>
    </xdr:to>
    <xdr:grpSp>
      <xdr:nvGrpSpPr>
        <xdr:cNvPr id="5464" name="Group 491"/>
        <xdr:cNvGrpSpPr>
          <a:grpSpLocks/>
        </xdr:cNvGrpSpPr>
      </xdr:nvGrpSpPr>
      <xdr:grpSpPr bwMode="auto">
        <a:xfrm>
          <a:off x="640080" y="2476500"/>
          <a:ext cx="1043940" cy="297180"/>
          <a:chOff x="48" y="198"/>
          <a:chExt cx="107" cy="27"/>
        </a:xfrm>
      </xdr:grpSpPr>
      <xdr:sp macro="" textlink="">
        <xdr:nvSpPr>
          <xdr:cNvPr id="5468" name="AutoShape 492"/>
          <xdr:cNvSpPr>
            <a:spLocks noChangeArrowheads="1"/>
          </xdr:cNvSpPr>
        </xdr:nvSpPr>
        <xdr:spPr bwMode="auto">
          <a:xfrm>
            <a:off x="51" y="198"/>
            <a:ext cx="98" cy="27"/>
          </a:xfrm>
          <a:prstGeom prst="roundRect">
            <a:avLst>
              <a:gd name="adj" fmla="val 16667"/>
            </a:avLst>
          </a:prstGeom>
          <a:solidFill>
            <a:srgbClr val="33CCCC"/>
          </a:solidFill>
          <a:ln w="25400" algn="ctr">
            <a:noFill/>
            <a:round/>
            <a:headEnd/>
            <a:tailEnd/>
          </a:ln>
          <a:effectLst>
            <a:prstShdw prst="shdw17" dist="17961" dir="2700000">
              <a:srgbClr val="1F7A7A"/>
            </a:prstShdw>
          </a:effectLst>
        </xdr:spPr>
      </xdr:sp>
      <xdr:sp macro="" textlink="">
        <xdr:nvSpPr>
          <xdr:cNvPr id="6637" name="Text Box 493">
            <a:hlinkClick xmlns:r="http://schemas.openxmlformats.org/officeDocument/2006/relationships" r:id="rId7"/>
          </xdr:cNvPr>
          <xdr:cNvSpPr txBox="1">
            <a:spLocks noChangeArrowheads="1"/>
          </xdr:cNvSpPr>
        </xdr:nvSpPr>
        <xdr:spPr bwMode="auto">
          <a:xfrm>
            <a:off x="48" y="202"/>
            <a:ext cx="107" cy="23"/>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0" i="0" u="none" strike="noStrike" baseline="0">
                <a:solidFill>
                  <a:srgbClr val="FFFFFF"/>
                </a:solidFill>
                <a:latin typeface="Times New Roman"/>
                <a:cs typeface="Times New Roman"/>
              </a:rPr>
              <a:t>All Substances</a:t>
            </a:r>
          </a:p>
        </xdr:txBody>
      </xdr:sp>
    </xdr:grpSp>
    <xdr:clientData/>
  </xdr:twoCellAnchor>
  <xdr:twoCellAnchor>
    <xdr:from>
      <xdr:col>1</xdr:col>
      <xdr:colOff>22860</xdr:colOff>
      <xdr:row>6</xdr:row>
      <xdr:rowOff>449580</xdr:rowOff>
    </xdr:from>
    <xdr:to>
      <xdr:col>1</xdr:col>
      <xdr:colOff>1074420</xdr:colOff>
      <xdr:row>8</xdr:row>
      <xdr:rowOff>76200</xdr:rowOff>
    </xdr:to>
    <xdr:grpSp>
      <xdr:nvGrpSpPr>
        <xdr:cNvPr id="5465" name="Group 494">
          <a:hlinkClick xmlns:r="http://schemas.openxmlformats.org/officeDocument/2006/relationships" r:id="rId8"/>
        </xdr:cNvPr>
        <xdr:cNvGrpSpPr>
          <a:grpSpLocks/>
        </xdr:cNvGrpSpPr>
      </xdr:nvGrpSpPr>
      <xdr:grpSpPr bwMode="auto">
        <a:xfrm>
          <a:off x="632460" y="1737360"/>
          <a:ext cx="1051560" cy="289560"/>
          <a:chOff x="47" y="201"/>
          <a:chExt cx="108" cy="33"/>
        </a:xfrm>
      </xdr:grpSpPr>
      <xdr:sp macro="" textlink="">
        <xdr:nvSpPr>
          <xdr:cNvPr id="5466" name="AutoShape 495">
            <a:hlinkClick xmlns:r="http://schemas.openxmlformats.org/officeDocument/2006/relationships" r:id="rId9"/>
          </xdr:cNvPr>
          <xdr:cNvSpPr>
            <a:spLocks noChangeArrowheads="1"/>
          </xdr:cNvSpPr>
        </xdr:nvSpPr>
        <xdr:spPr bwMode="auto">
          <a:xfrm>
            <a:off x="47" y="201"/>
            <a:ext cx="108" cy="33"/>
          </a:xfrm>
          <a:prstGeom prst="roundRect">
            <a:avLst>
              <a:gd name="adj" fmla="val 16667"/>
            </a:avLst>
          </a:prstGeom>
          <a:solidFill>
            <a:srgbClr val="8EB4E3"/>
          </a:solidFill>
          <a:ln w="25400" algn="ctr">
            <a:noFill/>
            <a:round/>
            <a:headEnd/>
            <a:tailEnd/>
          </a:ln>
          <a:effectLst>
            <a:prstShdw prst="shdw17" dist="17961" dir="2700000">
              <a:srgbClr val="556C88"/>
            </a:prstShdw>
          </a:effectLst>
        </xdr:spPr>
      </xdr:sp>
      <xdr:sp macro="" textlink="">
        <xdr:nvSpPr>
          <xdr:cNvPr id="6640" name="TextBox 21">
            <a:hlinkClick xmlns:r="http://schemas.openxmlformats.org/officeDocument/2006/relationships" r:id="rId10"/>
          </xdr:cNvPr>
          <xdr:cNvSpPr txBox="1">
            <a:spLocks noChangeArrowheads="1"/>
          </xdr:cNvSpPr>
        </xdr:nvSpPr>
        <xdr:spPr bwMode="auto">
          <a:xfrm>
            <a:off x="49" y="204"/>
            <a:ext cx="106" cy="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CA" sz="1100" b="1" i="0" u="none" strike="noStrike" baseline="0">
                <a:solidFill>
                  <a:srgbClr val="000000"/>
                </a:solidFill>
                <a:latin typeface="Times New Roman"/>
                <a:cs typeface="Times New Roman"/>
              </a:rPr>
              <a:t>Input-Output</a:t>
            </a:r>
          </a:p>
        </xdr:txBody>
      </xdr:sp>
    </xdr:grpSp>
    <xdr:clientData/>
  </xdr:twoCellAnchor>
  <xdr:twoCellAnchor>
    <xdr:from>
      <xdr:col>0</xdr:col>
      <xdr:colOff>0</xdr:colOff>
      <xdr:row>11</xdr:row>
      <xdr:rowOff>91440</xdr:rowOff>
    </xdr:from>
    <xdr:to>
      <xdr:col>1</xdr:col>
      <xdr:colOff>0</xdr:colOff>
      <xdr:row>13</xdr:row>
      <xdr:rowOff>129540</xdr:rowOff>
    </xdr:to>
    <xdr:grpSp>
      <xdr:nvGrpSpPr>
        <xdr:cNvPr id="23" name="Group 182"/>
        <xdr:cNvGrpSpPr>
          <a:grpSpLocks/>
        </xdr:cNvGrpSpPr>
      </xdr:nvGrpSpPr>
      <xdr:grpSpPr bwMode="auto">
        <a:xfrm>
          <a:off x="0" y="3032760"/>
          <a:ext cx="609600" cy="632460"/>
          <a:chOff x="2" y="119"/>
          <a:chExt cx="45" cy="53"/>
        </a:xfrm>
      </xdr:grpSpPr>
      <xdr:sp macro="" textlink="">
        <xdr:nvSpPr>
          <xdr:cNvPr id="24" name="AutoShape 18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5" name="Text Box 184"/>
          <xdr:cNvSpPr txBox="1">
            <a:spLocks noChangeArrowheads="1"/>
          </xdr:cNvSpPr>
        </xdr:nvSpPr>
        <xdr:spPr bwMode="auto">
          <a:xfrm>
            <a:off x="6" y="137"/>
            <a:ext cx="41" cy="17"/>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700" b="1" i="0" u="none" strike="noStrike" baseline="0">
                <a:solidFill>
                  <a:srgbClr val="000000"/>
                </a:solidFill>
                <a:latin typeface="Times New Roman"/>
                <a:cs typeface="Times New Roman"/>
              </a:rPr>
              <a:t>You are here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ronto.ca/chemtrac/"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aqmd.gov/ceqa/handbook/PM2_5/finalAppA.doc" TargetMode="External"/><Relationship Id="rId2" Type="http://schemas.openxmlformats.org/officeDocument/2006/relationships/hyperlink" Target="http://www.epa.gov/ttn/chief/ap42/ch01/final/c01s04.pdf" TargetMode="External"/><Relationship Id="rId1" Type="http://schemas.openxmlformats.org/officeDocument/2006/relationships/hyperlink" Target="http://www.ene.gov.on.ca/envision/gp/3614e03.pdf" TargetMode="External"/><Relationship Id="rId6" Type="http://schemas.openxmlformats.org/officeDocument/2006/relationships/drawing" Target="../drawings/drawing5.xml"/><Relationship Id="rId5" Type="http://schemas.openxmlformats.org/officeDocument/2006/relationships/printerSettings" Target="../printerSettings/printerSettings4.bin"/><Relationship Id="rId4" Type="http://schemas.openxmlformats.org/officeDocument/2006/relationships/hyperlink" Target="http://www.toronto.ca/legdocs/municode/1184_423.pdf" TargetMode="External"/></Relationships>
</file>

<file path=xl/worksheets/sheet1.xml><?xml version="1.0" encoding="utf-8"?>
<worksheet xmlns="http://schemas.openxmlformats.org/spreadsheetml/2006/main" xmlns:r="http://schemas.openxmlformats.org/officeDocument/2006/relationships">
  <sheetPr>
    <tabColor theme="3" tint="0.79998168889431442"/>
    <pageSetUpPr fitToPage="1"/>
  </sheetPr>
  <dimension ref="A1:D24"/>
  <sheetViews>
    <sheetView tabSelected="1" zoomScaleNormal="100" workbookViewId="0"/>
  </sheetViews>
  <sheetFormatPr defaultColWidth="9.109375" defaultRowHeight="14.4"/>
  <cols>
    <col min="1" max="1" width="9.21875" style="1" customWidth="1"/>
    <col min="2" max="2" width="17" style="1" customWidth="1"/>
    <col min="3" max="3" width="24.44140625" style="1" bestFit="1" customWidth="1"/>
    <col min="4" max="4" width="81.5546875" style="1" customWidth="1"/>
    <col min="5" max="16384" width="9.109375" style="1"/>
  </cols>
  <sheetData>
    <row r="1" spans="1:4" s="95" customFormat="1" ht="48.75" customHeight="1">
      <c r="A1" s="1"/>
      <c r="B1" s="1"/>
      <c r="C1" s="94"/>
    </row>
    <row r="2" spans="1:4" s="95" customFormat="1" ht="16.2" thickBot="1">
      <c r="A2" s="1"/>
      <c r="B2" s="1"/>
      <c r="C2" s="315" t="s">
        <v>218</v>
      </c>
      <c r="D2" s="316"/>
    </row>
    <row r="3" spans="1:4" ht="18" thickBot="1">
      <c r="C3" s="317" t="s">
        <v>160</v>
      </c>
      <c r="D3" s="317"/>
    </row>
    <row r="4" spans="1:4" ht="13.5" customHeight="1">
      <c r="C4" s="366" t="s">
        <v>251</v>
      </c>
      <c r="D4" s="114"/>
    </row>
    <row r="5" spans="1:4" ht="15" thickBot="1">
      <c r="A5" s="95"/>
      <c r="B5" s="95"/>
      <c r="C5" s="96"/>
      <c r="D5" s="96"/>
    </row>
    <row r="6" spans="1:4" ht="32.1" customHeight="1" thickBot="1">
      <c r="A6" s="95"/>
      <c r="B6" s="95"/>
      <c r="C6" s="318" t="s">
        <v>247</v>
      </c>
      <c r="D6" s="319"/>
    </row>
    <row r="7" spans="1:4" ht="16.2" thickBot="1">
      <c r="A7" s="95"/>
      <c r="B7" s="95"/>
      <c r="C7" s="145"/>
      <c r="D7" s="145"/>
    </row>
    <row r="8" spans="1:4" ht="18" customHeight="1">
      <c r="A8" s="95"/>
      <c r="B8" s="95"/>
      <c r="C8" s="313" t="s">
        <v>192</v>
      </c>
      <c r="D8" s="166" t="s">
        <v>196</v>
      </c>
    </row>
    <row r="9" spans="1:4" ht="18" customHeight="1">
      <c r="A9" s="102"/>
      <c r="B9" s="102"/>
      <c r="C9" s="314"/>
      <c r="D9" s="167" t="s">
        <v>197</v>
      </c>
    </row>
    <row r="10" spans="1:4" ht="18" customHeight="1" thickBot="1">
      <c r="C10" s="146"/>
      <c r="D10" s="184" t="s">
        <v>210</v>
      </c>
    </row>
    <row r="11" spans="1:4" ht="18" customHeight="1">
      <c r="C11" s="313" t="s">
        <v>198</v>
      </c>
      <c r="D11" s="170" t="s">
        <v>200</v>
      </c>
    </row>
    <row r="12" spans="1:4" ht="18" customHeight="1">
      <c r="C12" s="314"/>
      <c r="D12" s="171" t="s">
        <v>215</v>
      </c>
    </row>
    <row r="13" spans="1:4" ht="18" customHeight="1">
      <c r="C13" s="314"/>
      <c r="D13" s="171" t="s">
        <v>214</v>
      </c>
    </row>
    <row r="14" spans="1:4" ht="18" customHeight="1">
      <c r="C14" s="314"/>
      <c r="D14" s="147" t="s">
        <v>199</v>
      </c>
    </row>
    <row r="15" spans="1:4" ht="18" customHeight="1">
      <c r="C15" s="314"/>
      <c r="D15" s="171" t="s">
        <v>212</v>
      </c>
    </row>
    <row r="16" spans="1:4" ht="18" customHeight="1" thickBot="1">
      <c r="C16" s="146"/>
      <c r="D16" s="171" t="s">
        <v>213</v>
      </c>
    </row>
    <row r="17" spans="1:4" ht="35.25" customHeight="1" thickBot="1">
      <c r="C17" s="256" t="s">
        <v>193</v>
      </c>
      <c r="D17" s="257" t="s">
        <v>243</v>
      </c>
    </row>
    <row r="18" spans="1:4" s="148" customFormat="1" ht="63.6" customHeight="1" thickBot="1">
      <c r="A18" s="1"/>
      <c r="B18" s="1"/>
      <c r="C18" s="169" t="s">
        <v>194</v>
      </c>
      <c r="D18" s="168" t="s">
        <v>244</v>
      </c>
    </row>
    <row r="19" spans="1:4" s="148" customFormat="1" ht="48.75" customHeight="1" thickBot="1">
      <c r="A19" s="1"/>
      <c r="B19" s="1"/>
      <c r="C19" s="186" t="s">
        <v>242</v>
      </c>
      <c r="D19" s="187" t="s">
        <v>250</v>
      </c>
    </row>
    <row r="20" spans="1:4" ht="31.2">
      <c r="C20" s="258" t="s">
        <v>195</v>
      </c>
      <c r="D20" s="259" t="s">
        <v>246</v>
      </c>
    </row>
    <row r="21" spans="1:4" ht="15.6">
      <c r="C21" s="97"/>
      <c r="D21" s="149" t="s">
        <v>159</v>
      </c>
    </row>
    <row r="22" spans="1:4" ht="15.6">
      <c r="C22" s="97"/>
      <c r="D22" s="149" t="s">
        <v>183</v>
      </c>
    </row>
    <row r="23" spans="1:4" ht="16.8" thickBot="1">
      <c r="C23" s="150"/>
      <c r="D23" s="185" t="s">
        <v>211</v>
      </c>
    </row>
    <row r="24" spans="1:4">
      <c r="C24" s="96"/>
      <c r="D24" s="96"/>
    </row>
  </sheetData>
  <sheetProtection sheet="1" objects="1" scenarios="1"/>
  <mergeCells count="5">
    <mergeCell ref="C11:C15"/>
    <mergeCell ref="C2:D2"/>
    <mergeCell ref="C3:D3"/>
    <mergeCell ref="C8:C9"/>
    <mergeCell ref="C6:D6"/>
  </mergeCells>
  <phoneticPr fontId="0" type="noConversion"/>
  <hyperlinks>
    <hyperlink ref="D18" r:id="rId1" display="If your facility has other activities or sources that use or release reportable chemicals, then you need to calculate the amounts of chemicals for these activities as well. Please go to  the ChemTRAC website for other calculators and more information."/>
  </hyperlinks>
  <pageMargins left="0.70866141732283472" right="0.70866141732283472" top="0.74803149606299213" bottom="0.74803149606299213" header="0.31496062992125984" footer="0.31496062992125984"/>
  <pageSetup scale="71" orientation="portrait" verticalDpi="4294967295" r:id="rId2"/>
  <drawing r:id="rId3"/>
</worksheet>
</file>

<file path=xl/worksheets/sheet2.xml><?xml version="1.0" encoding="utf-8"?>
<worksheet xmlns="http://schemas.openxmlformats.org/spreadsheetml/2006/main" xmlns:r="http://schemas.openxmlformats.org/officeDocument/2006/relationships">
  <sheetPr>
    <tabColor theme="3" tint="0.59999389629810485"/>
  </sheetPr>
  <dimension ref="A1:AB53"/>
  <sheetViews>
    <sheetView zoomScaleNormal="100" workbookViewId="0"/>
  </sheetViews>
  <sheetFormatPr defaultColWidth="9.109375" defaultRowHeight="20.100000000000001" customHeight="1"/>
  <cols>
    <col min="1" max="1" width="8.88671875" style="1" customWidth="1"/>
    <col min="2" max="2" width="17" style="1" customWidth="1"/>
    <col min="3" max="3" width="8.6640625" style="3" customWidth="1"/>
    <col min="4" max="4" width="39.88671875" style="3" customWidth="1"/>
    <col min="5" max="8" width="16.6640625" style="3" customWidth="1"/>
    <col min="9" max="9" width="4.6640625" style="3" customWidth="1"/>
    <col min="10" max="10" width="3.6640625" style="3" customWidth="1"/>
    <col min="11" max="11" width="4.44140625" style="3" customWidth="1"/>
    <col min="12" max="12" width="24.109375" style="3" customWidth="1"/>
    <col min="13" max="13" width="3.109375" style="3" customWidth="1"/>
    <col min="14" max="16384" width="9.109375" style="3"/>
  </cols>
  <sheetData>
    <row r="1" spans="1:28" s="106" customFormat="1" ht="46.5" customHeight="1">
      <c r="A1" s="1" t="s">
        <v>208</v>
      </c>
      <c r="B1" s="1" t="s">
        <v>209</v>
      </c>
      <c r="C1" s="105"/>
      <c r="D1" s="114"/>
      <c r="E1" s="115"/>
      <c r="F1" s="114"/>
      <c r="G1" s="114"/>
    </row>
    <row r="2" spans="1:28" s="106" customFormat="1" ht="21.6" customHeight="1">
      <c r="A2" s="1"/>
      <c r="B2" s="1"/>
      <c r="C2" s="365" t="s">
        <v>262</v>
      </c>
      <c r="E2" s="115"/>
      <c r="F2" s="114"/>
      <c r="G2" s="114"/>
    </row>
    <row r="3" spans="1:28" s="106" customFormat="1" ht="12.6" customHeight="1">
      <c r="A3" s="1"/>
      <c r="B3" s="1"/>
      <c r="C3" s="114"/>
      <c r="D3" s="114"/>
      <c r="E3" s="115"/>
      <c r="F3" s="114"/>
      <c r="G3" s="114"/>
    </row>
    <row r="4" spans="1:28" s="106" customFormat="1" ht="13.5" customHeight="1" thickBot="1">
      <c r="A4" s="95"/>
      <c r="B4" s="95"/>
      <c r="C4" s="276" t="s">
        <v>251</v>
      </c>
      <c r="D4" s="114"/>
      <c r="E4" s="115"/>
      <c r="F4" s="114"/>
      <c r="G4" s="114"/>
    </row>
    <row r="5" spans="1:28" s="106" customFormat="1" ht="32.1" customHeight="1">
      <c r="A5" s="102"/>
      <c r="B5" s="102"/>
      <c r="C5" s="332" t="s">
        <v>248</v>
      </c>
      <c r="D5" s="333"/>
      <c r="E5" s="333"/>
      <c r="F5" s="333"/>
      <c r="G5" s="333"/>
      <c r="H5" s="333"/>
      <c r="I5" s="333"/>
      <c r="J5" s="334"/>
    </row>
    <row r="6" spans="1:28" s="106" customFormat="1" ht="32.1" customHeight="1">
      <c r="A6" s="95"/>
      <c r="B6" s="95"/>
      <c r="C6" s="335" t="s">
        <v>252</v>
      </c>
      <c r="D6" s="336"/>
      <c r="E6" s="336"/>
      <c r="F6" s="336"/>
      <c r="G6" s="336"/>
      <c r="H6" s="336"/>
      <c r="I6" s="336"/>
      <c r="J6" s="337"/>
    </row>
    <row r="7" spans="1:28" s="106" customFormat="1" ht="32.1" customHeight="1">
      <c r="A7" s="102"/>
      <c r="B7" s="102"/>
      <c r="C7" s="338" t="s">
        <v>253</v>
      </c>
      <c r="D7" s="339"/>
      <c r="E7" s="339"/>
      <c r="F7" s="339"/>
      <c r="G7" s="339"/>
      <c r="H7" s="339"/>
      <c r="I7" s="339"/>
      <c r="J7" s="340"/>
    </row>
    <row r="8" spans="1:28" s="52" customFormat="1" ht="15.9" customHeight="1" thickBot="1">
      <c r="A8" s="102"/>
      <c r="B8" s="102"/>
      <c r="C8" s="329" t="s">
        <v>249</v>
      </c>
      <c r="D8" s="330"/>
      <c r="E8" s="330"/>
      <c r="F8" s="330"/>
      <c r="G8" s="330"/>
      <c r="H8" s="330"/>
      <c r="I8" s="330"/>
      <c r="J8" s="331"/>
    </row>
    <row r="9" spans="1:28" s="152" customFormat="1" ht="26.25" customHeight="1" thickBot="1">
      <c r="A9" s="1"/>
      <c r="B9" s="1"/>
      <c r="C9" s="116" t="s">
        <v>173</v>
      </c>
      <c r="D9" s="153"/>
      <c r="E9" s="151"/>
      <c r="F9" s="151"/>
      <c r="G9" s="151"/>
      <c r="H9" s="151"/>
      <c r="I9" s="151"/>
      <c r="J9" s="151"/>
      <c r="K9" s="151"/>
      <c r="L9" s="151"/>
      <c r="M9" s="151"/>
      <c r="N9" s="151"/>
      <c r="O9" s="151"/>
      <c r="P9" s="151"/>
      <c r="Q9" s="151"/>
      <c r="R9" s="151"/>
      <c r="S9" s="151"/>
      <c r="T9" s="151"/>
      <c r="U9" s="151"/>
      <c r="V9" s="151"/>
      <c r="W9" s="151"/>
      <c r="X9" s="151"/>
      <c r="Y9" s="151"/>
      <c r="Z9" s="151"/>
      <c r="AA9" s="151"/>
      <c r="AB9" s="151"/>
    </row>
    <row r="10" spans="1:28" ht="20.100000000000001" customHeight="1" thickBot="1">
      <c r="C10" s="74"/>
      <c r="D10" s="173"/>
      <c r="E10" s="75"/>
      <c r="F10" s="75"/>
      <c r="G10" s="75"/>
      <c r="H10" s="75"/>
      <c r="I10" s="76"/>
    </row>
    <row r="11" spans="1:28" ht="20.100000000000001" customHeight="1">
      <c r="C11" s="77"/>
      <c r="D11" s="211" t="s">
        <v>144</v>
      </c>
      <c r="E11" s="176"/>
      <c r="F11" s="177"/>
      <c r="G11" s="78"/>
      <c r="H11" s="78"/>
      <c r="I11" s="79"/>
    </row>
    <row r="12" spans="1:28" ht="6.75" customHeight="1">
      <c r="C12" s="77"/>
      <c r="D12" s="222"/>
      <c r="E12" s="223"/>
      <c r="F12" s="224"/>
      <c r="G12" s="78"/>
      <c r="H12" s="78"/>
      <c r="I12" s="79"/>
    </row>
    <row r="13" spans="1:28" ht="20.100000000000001" customHeight="1">
      <c r="C13" s="77"/>
      <c r="D13" s="179" t="s">
        <v>143</v>
      </c>
      <c r="E13" s="178"/>
      <c r="F13" s="57"/>
      <c r="G13" s="78"/>
      <c r="H13" s="78"/>
      <c r="I13" s="79"/>
    </row>
    <row r="14" spans="1:28" ht="24" customHeight="1" thickBot="1">
      <c r="C14" s="77"/>
      <c r="D14" s="212" t="s">
        <v>201</v>
      </c>
      <c r="E14" s="213"/>
      <c r="F14" s="214"/>
      <c r="G14" s="172"/>
      <c r="H14" s="78"/>
      <c r="I14" s="79"/>
    </row>
    <row r="15" spans="1:28" ht="18.75" customHeight="1" thickBot="1">
      <c r="C15" s="77"/>
      <c r="D15" s="216" t="s">
        <v>202</v>
      </c>
      <c r="E15" s="217"/>
      <c r="F15" s="218"/>
      <c r="G15" s="172"/>
      <c r="H15" s="78"/>
      <c r="I15" s="79"/>
      <c r="K15" s="320" t="s">
        <v>206</v>
      </c>
      <c r="L15" s="321"/>
      <c r="M15" s="321"/>
      <c r="N15" s="321"/>
      <c r="O15" s="322"/>
    </row>
    <row r="16" spans="1:28" ht="20.100000000000001" customHeight="1" thickBot="1">
      <c r="C16" s="77"/>
      <c r="D16" s="56" t="s">
        <v>136</v>
      </c>
      <c r="E16" s="275"/>
      <c r="F16" s="57" t="s">
        <v>137</v>
      </c>
      <c r="G16" s="172"/>
      <c r="H16" s="78"/>
      <c r="I16" s="79"/>
      <c r="K16" s="144">
        <v>1</v>
      </c>
      <c r="L16" s="98" t="s">
        <v>161</v>
      </c>
      <c r="M16" s="98" t="s">
        <v>129</v>
      </c>
      <c r="N16" s="182">
        <f>K16*0.028317</f>
        <v>2.8316999999999998E-2</v>
      </c>
      <c r="O16" s="99" t="s">
        <v>162</v>
      </c>
    </row>
    <row r="17" spans="3:15" ht="20.100000000000001" customHeight="1">
      <c r="C17" s="77"/>
      <c r="D17" s="326" t="s">
        <v>5</v>
      </c>
      <c r="E17" s="327"/>
      <c r="F17" s="328"/>
      <c r="G17" s="172"/>
      <c r="H17" s="78"/>
      <c r="I17" s="79"/>
      <c r="K17" s="141">
        <v>1</v>
      </c>
      <c r="L17" s="135" t="s">
        <v>190</v>
      </c>
      <c r="M17" s="135" t="s">
        <v>129</v>
      </c>
      <c r="N17" s="135">
        <f>K17*2118.88</f>
        <v>2118.88</v>
      </c>
      <c r="O17" s="136" t="s">
        <v>189</v>
      </c>
    </row>
    <row r="18" spans="3:15" ht="20.100000000000001" customHeight="1">
      <c r="C18" s="77"/>
      <c r="D18" s="219" t="s">
        <v>203</v>
      </c>
      <c r="E18" s="220"/>
      <c r="F18" s="221"/>
      <c r="G18" s="172"/>
      <c r="H18" s="78"/>
      <c r="I18" s="79"/>
      <c r="K18" s="142">
        <v>1</v>
      </c>
      <c r="L18" s="137" t="s">
        <v>163</v>
      </c>
      <c r="M18" s="137" t="s">
        <v>129</v>
      </c>
      <c r="N18" s="137">
        <f>K18/1000/60*2118.88</f>
        <v>3.5314666666666668E-2</v>
      </c>
      <c r="O18" s="138" t="s">
        <v>189</v>
      </c>
    </row>
    <row r="19" spans="3:15" ht="33.75" customHeight="1">
      <c r="C19" s="77"/>
      <c r="D19" s="215" t="s">
        <v>138</v>
      </c>
      <c r="E19" s="273"/>
      <c r="F19" s="57" t="s">
        <v>3</v>
      </c>
      <c r="G19" s="78"/>
      <c r="H19" s="78"/>
      <c r="I19" s="79"/>
      <c r="K19" s="142">
        <v>1</v>
      </c>
      <c r="L19" s="137" t="s">
        <v>164</v>
      </c>
      <c r="M19" s="137" t="s">
        <v>129</v>
      </c>
      <c r="N19" s="137">
        <f>K19/1000*2118.88</f>
        <v>2.1188800000000003</v>
      </c>
      <c r="O19" s="138" t="s">
        <v>189</v>
      </c>
    </row>
    <row r="20" spans="3:15" ht="20.100000000000001" customHeight="1" thickBot="1">
      <c r="C20" s="77"/>
      <c r="D20" s="180" t="s">
        <v>139</v>
      </c>
      <c r="E20" s="273"/>
      <c r="F20" s="57" t="s">
        <v>140</v>
      </c>
      <c r="G20" s="78"/>
      <c r="H20" s="78"/>
      <c r="I20" s="79"/>
      <c r="K20" s="143">
        <v>1</v>
      </c>
      <c r="L20" s="139" t="s">
        <v>165</v>
      </c>
      <c r="M20" s="139" t="s">
        <v>129</v>
      </c>
      <c r="N20" s="139">
        <f>K20/3600*2118.88</f>
        <v>0.58857777777777776</v>
      </c>
      <c r="O20" s="140" t="s">
        <v>189</v>
      </c>
    </row>
    <row r="21" spans="3:15" ht="20.100000000000001" customHeight="1">
      <c r="C21" s="77"/>
      <c r="D21" s="181"/>
      <c r="E21" s="273"/>
      <c r="F21" s="57" t="s">
        <v>141</v>
      </c>
      <c r="G21" s="78"/>
      <c r="H21" s="78"/>
      <c r="I21" s="79"/>
    </row>
    <row r="22" spans="3:15" ht="20.100000000000001" customHeight="1" thickBot="1">
      <c r="C22" s="77"/>
      <c r="D22" s="93"/>
      <c r="E22" s="274"/>
      <c r="F22" s="205" t="s">
        <v>142</v>
      </c>
      <c r="G22" s="78"/>
      <c r="H22" s="78"/>
      <c r="I22" s="79"/>
    </row>
    <row r="23" spans="3:15" ht="20.100000000000001" customHeight="1" thickBot="1">
      <c r="C23" s="206"/>
      <c r="D23" s="207"/>
      <c r="E23" s="207"/>
      <c r="F23" s="207"/>
      <c r="G23" s="207"/>
      <c r="H23" s="207"/>
      <c r="I23" s="208"/>
    </row>
    <row r="24" spans="3:15" ht="20.100000000000001" customHeight="1" thickBot="1">
      <c r="C24" s="77"/>
      <c r="D24" s="174" t="s">
        <v>182</v>
      </c>
      <c r="E24" s="175"/>
      <c r="F24" s="175"/>
      <c r="G24" s="209"/>
      <c r="H24" s="210"/>
      <c r="I24" s="79"/>
    </row>
    <row r="25" spans="3:15" ht="20.100000000000001" customHeight="1">
      <c r="C25" s="77"/>
      <c r="D25" s="277"/>
      <c r="E25" s="341" t="s">
        <v>146</v>
      </c>
      <c r="F25" s="343" t="s">
        <v>147</v>
      </c>
      <c r="G25" s="343"/>
      <c r="H25" s="344"/>
      <c r="I25" s="79"/>
    </row>
    <row r="26" spans="3:15" ht="20.100000000000001" customHeight="1" thickBot="1">
      <c r="C26" s="77"/>
      <c r="D26" s="278" t="s">
        <v>145</v>
      </c>
      <c r="E26" s="342"/>
      <c r="F26" s="279" t="s">
        <v>231</v>
      </c>
      <c r="G26" s="279" t="s">
        <v>232</v>
      </c>
      <c r="H26" s="280" t="s">
        <v>233</v>
      </c>
      <c r="I26" s="79"/>
    </row>
    <row r="27" spans="3:15" ht="20.100000000000001" customHeight="1">
      <c r="C27" s="77"/>
      <c r="D27" s="123" t="s">
        <v>148</v>
      </c>
      <c r="E27" s="124">
        <v>1000</v>
      </c>
      <c r="F27" s="124">
        <v>8</v>
      </c>
      <c r="G27" s="124">
        <v>5</v>
      </c>
      <c r="H27" s="125">
        <v>50</v>
      </c>
      <c r="I27" s="79"/>
    </row>
    <row r="28" spans="3:15" ht="20.100000000000001" customHeight="1">
      <c r="C28" s="77"/>
      <c r="D28" s="268"/>
      <c r="E28" s="269"/>
      <c r="F28" s="269"/>
      <c r="G28" s="269"/>
      <c r="H28" s="270"/>
      <c r="I28" s="79"/>
    </row>
    <row r="29" spans="3:15" ht="20.100000000000001" customHeight="1">
      <c r="C29" s="77"/>
      <c r="D29" s="126"/>
      <c r="E29" s="269"/>
      <c r="F29" s="269"/>
      <c r="G29" s="269"/>
      <c r="H29" s="270"/>
      <c r="I29" s="79"/>
    </row>
    <row r="30" spans="3:15" ht="20.100000000000001" customHeight="1">
      <c r="C30" s="77"/>
      <c r="D30" s="126"/>
      <c r="E30" s="269"/>
      <c r="F30" s="269"/>
      <c r="G30" s="269"/>
      <c r="H30" s="270"/>
      <c r="I30" s="79"/>
    </row>
    <row r="31" spans="3:15" ht="20.100000000000001" customHeight="1">
      <c r="C31" s="77"/>
      <c r="D31" s="126"/>
      <c r="E31" s="269"/>
      <c r="F31" s="269"/>
      <c r="G31" s="269"/>
      <c r="H31" s="270"/>
      <c r="I31" s="79"/>
    </row>
    <row r="32" spans="3:15" ht="20.100000000000001" customHeight="1">
      <c r="C32" s="77"/>
      <c r="D32" s="126"/>
      <c r="E32" s="269"/>
      <c r="F32" s="269"/>
      <c r="G32" s="269"/>
      <c r="H32" s="270"/>
      <c r="I32" s="79"/>
    </row>
    <row r="33" spans="3:9" ht="20.100000000000001" customHeight="1">
      <c r="C33" s="77"/>
      <c r="D33" s="126"/>
      <c r="E33" s="269"/>
      <c r="F33" s="269"/>
      <c r="G33" s="269"/>
      <c r="H33" s="270"/>
      <c r="I33" s="79"/>
    </row>
    <row r="34" spans="3:9" ht="20.100000000000001" customHeight="1" thickBot="1">
      <c r="C34" s="77"/>
      <c r="D34" s="127"/>
      <c r="E34" s="271"/>
      <c r="F34" s="271"/>
      <c r="G34" s="271"/>
      <c r="H34" s="272"/>
      <c r="I34" s="79"/>
    </row>
    <row r="35" spans="3:9" ht="20.100000000000001" customHeight="1" thickBot="1">
      <c r="C35" s="80"/>
      <c r="D35" s="81"/>
      <c r="E35" s="81"/>
      <c r="F35" s="81"/>
      <c r="G35" s="81"/>
      <c r="H35" s="81"/>
      <c r="I35" s="82"/>
    </row>
    <row r="36" spans="3:9" ht="20.100000000000001" customHeight="1" thickBot="1"/>
    <row r="37" spans="3:9" ht="19.5" customHeight="1" thickBot="1">
      <c r="C37" s="83"/>
      <c r="D37" s="73" t="s">
        <v>204</v>
      </c>
      <c r="E37" s="84"/>
      <c r="F37" s="84"/>
      <c r="G37" s="199"/>
      <c r="H37" s="200"/>
      <c r="I37" s="201"/>
    </row>
    <row r="38" spans="3:9" ht="19.5" customHeight="1" thickBot="1">
      <c r="C38" s="85"/>
      <c r="D38" s="196"/>
      <c r="E38" s="323" t="s">
        <v>227</v>
      </c>
      <c r="F38" s="324"/>
      <c r="G38" s="324"/>
      <c r="H38" s="325"/>
      <c r="I38" s="202"/>
    </row>
    <row r="39" spans="3:9" ht="20.25" customHeight="1" thickBot="1">
      <c r="C39" s="85"/>
      <c r="D39" s="281" t="s">
        <v>205</v>
      </c>
      <c r="E39" s="282" t="s">
        <v>234</v>
      </c>
      <c r="F39" s="283" t="s">
        <v>235</v>
      </c>
      <c r="G39" s="284" t="s">
        <v>236</v>
      </c>
      <c r="H39" s="285" t="s">
        <v>237</v>
      </c>
      <c r="I39" s="202"/>
    </row>
    <row r="40" spans="3:9" ht="15.9" customHeight="1">
      <c r="C40" s="85"/>
      <c r="D40" s="197" t="s">
        <v>219</v>
      </c>
      <c r="E40" s="260">
        <f>'All Substances'!E9</f>
        <v>0</v>
      </c>
      <c r="F40" s="261">
        <v>0</v>
      </c>
      <c r="G40" s="262">
        <v>0</v>
      </c>
      <c r="H40" s="263">
        <f>'All Substances'!H9</f>
        <v>0</v>
      </c>
      <c r="I40" s="202"/>
    </row>
    <row r="41" spans="3:9" ht="15.9" customHeight="1">
      <c r="C41" s="85"/>
      <c r="D41" s="198" t="s">
        <v>29</v>
      </c>
      <c r="E41" s="260">
        <f>'All Substances'!E10</f>
        <v>0</v>
      </c>
      <c r="F41" s="261">
        <v>0</v>
      </c>
      <c r="G41" s="262">
        <v>0</v>
      </c>
      <c r="H41" s="264">
        <f>'All Substances'!H10</f>
        <v>0</v>
      </c>
      <c r="I41" s="202"/>
    </row>
    <row r="42" spans="3:9" ht="15.9" customHeight="1">
      <c r="C42" s="85"/>
      <c r="D42" s="197" t="s">
        <v>220</v>
      </c>
      <c r="E42" s="260">
        <f>'All Substances'!E11</f>
        <v>0</v>
      </c>
      <c r="F42" s="261">
        <v>0</v>
      </c>
      <c r="G42" s="262">
        <v>0</v>
      </c>
      <c r="H42" s="264">
        <f>'All Substances'!H11</f>
        <v>0</v>
      </c>
      <c r="I42" s="202"/>
    </row>
    <row r="43" spans="3:9" ht="15.9" customHeight="1">
      <c r="C43" s="85"/>
      <c r="D43" s="197" t="s">
        <v>56</v>
      </c>
      <c r="E43" s="260">
        <f>'All Substances'!E12</f>
        <v>0</v>
      </c>
      <c r="F43" s="261">
        <v>0</v>
      </c>
      <c r="G43" s="262">
        <v>0</v>
      </c>
      <c r="H43" s="264">
        <f>'All Substances'!H12</f>
        <v>0</v>
      </c>
      <c r="I43" s="202"/>
    </row>
    <row r="44" spans="3:9" ht="15.9" customHeight="1">
      <c r="C44" s="85"/>
      <c r="D44" s="197" t="s">
        <v>78</v>
      </c>
      <c r="E44" s="260">
        <f>'All Substances'!E13</f>
        <v>0</v>
      </c>
      <c r="F44" s="261">
        <v>0</v>
      </c>
      <c r="G44" s="262">
        <v>0</v>
      </c>
      <c r="H44" s="264">
        <f>'All Substances'!H13</f>
        <v>0</v>
      </c>
      <c r="I44" s="202"/>
    </row>
    <row r="45" spans="3:9" ht="15.9" customHeight="1">
      <c r="C45" s="85"/>
      <c r="D45" s="197" t="s">
        <v>96</v>
      </c>
      <c r="E45" s="260">
        <f>'All Substances'!E14</f>
        <v>0</v>
      </c>
      <c r="F45" s="261">
        <v>0</v>
      </c>
      <c r="G45" s="262">
        <v>0</v>
      </c>
      <c r="H45" s="264">
        <f>'All Substances'!H14</f>
        <v>0</v>
      </c>
      <c r="I45" s="202"/>
    </row>
    <row r="46" spans="3:9" ht="15.9" customHeight="1">
      <c r="C46" s="85"/>
      <c r="D46" s="197" t="s">
        <v>221</v>
      </c>
      <c r="E46" s="260">
        <f>'All Substances'!E15</f>
        <v>0</v>
      </c>
      <c r="F46" s="261">
        <v>0</v>
      </c>
      <c r="G46" s="262">
        <v>0</v>
      </c>
      <c r="H46" s="264">
        <f>'All Substances'!H15</f>
        <v>0</v>
      </c>
      <c r="I46" s="202"/>
    </row>
    <row r="47" spans="3:9" ht="15.9" customHeight="1">
      <c r="C47" s="85"/>
      <c r="D47" s="197" t="s">
        <v>222</v>
      </c>
      <c r="E47" s="260">
        <f>'All Substances'!E16</f>
        <v>0</v>
      </c>
      <c r="F47" s="261">
        <v>0</v>
      </c>
      <c r="G47" s="262">
        <v>0</v>
      </c>
      <c r="H47" s="264">
        <f>'All Substances'!H16</f>
        <v>0</v>
      </c>
      <c r="I47" s="202"/>
    </row>
    <row r="48" spans="3:9" ht="15.9" customHeight="1">
      <c r="C48" s="85"/>
      <c r="D48" s="197" t="s">
        <v>223</v>
      </c>
      <c r="E48" s="260">
        <f>'All Substances'!E17</f>
        <v>0</v>
      </c>
      <c r="F48" s="261">
        <v>0</v>
      </c>
      <c r="G48" s="262">
        <v>0</v>
      </c>
      <c r="H48" s="264">
        <f>'All Substances'!H17</f>
        <v>0</v>
      </c>
      <c r="I48" s="202"/>
    </row>
    <row r="49" spans="3:9" ht="15.9" customHeight="1">
      <c r="C49" s="85"/>
      <c r="D49" s="197" t="s">
        <v>224</v>
      </c>
      <c r="E49" s="260">
        <f>'All Substances'!E18</f>
        <v>0</v>
      </c>
      <c r="F49" s="261">
        <v>0</v>
      </c>
      <c r="G49" s="262">
        <v>0</v>
      </c>
      <c r="H49" s="264">
        <f>'All Substances'!H18</f>
        <v>0</v>
      </c>
      <c r="I49" s="202"/>
    </row>
    <row r="50" spans="3:9" ht="15.9" customHeight="1">
      <c r="C50" s="85"/>
      <c r="D50" s="197" t="s">
        <v>225</v>
      </c>
      <c r="E50" s="260">
        <f>'All Substances'!E19</f>
        <v>0</v>
      </c>
      <c r="F50" s="261">
        <v>0</v>
      </c>
      <c r="G50" s="262">
        <v>0</v>
      </c>
      <c r="H50" s="264">
        <f>'All Substances'!H19</f>
        <v>0</v>
      </c>
      <c r="I50" s="202"/>
    </row>
    <row r="51" spans="3:9" ht="15.9" customHeight="1" thickBot="1">
      <c r="C51" s="85"/>
      <c r="D51" s="195" t="s">
        <v>226</v>
      </c>
      <c r="E51" s="265">
        <f>'All Substances'!E20</f>
        <v>0</v>
      </c>
      <c r="F51" s="266">
        <v>0</v>
      </c>
      <c r="G51" s="267">
        <v>0</v>
      </c>
      <c r="H51" s="267">
        <f>'All Substances'!H20</f>
        <v>0</v>
      </c>
      <c r="I51" s="202"/>
    </row>
    <row r="52" spans="3:9" ht="15.9" customHeight="1">
      <c r="C52" s="225"/>
      <c r="D52" s="286" t="s">
        <v>254</v>
      </c>
      <c r="E52" s="226"/>
      <c r="F52" s="226"/>
      <c r="G52" s="227"/>
      <c r="H52" s="228"/>
      <c r="I52" s="229"/>
    </row>
    <row r="53" spans="3:9" ht="15.9" customHeight="1" thickBot="1">
      <c r="C53" s="86"/>
      <c r="D53" s="87"/>
      <c r="E53" s="87"/>
      <c r="F53" s="87"/>
      <c r="G53" s="203"/>
      <c r="H53" s="203"/>
      <c r="I53" s="204"/>
    </row>
  </sheetData>
  <sheetProtection sheet="1" objects="1" scenarios="1"/>
  <mergeCells count="9">
    <mergeCell ref="K15:O15"/>
    <mergeCell ref="E38:H38"/>
    <mergeCell ref="D17:F17"/>
    <mergeCell ref="C8:J8"/>
    <mergeCell ref="C5:J5"/>
    <mergeCell ref="C6:J6"/>
    <mergeCell ref="C7:J7"/>
    <mergeCell ref="E25:E26"/>
    <mergeCell ref="F25:H25"/>
  </mergeCells>
  <phoneticPr fontId="0" type="noConversion"/>
  <conditionalFormatting sqref="E40:H51">
    <cfRule type="cellIs" dxfId="2" priority="1" stopIfTrue="1" operator="greaterThan">
      <formula>0.1</formula>
    </cfRule>
    <cfRule type="cellIs" dxfId="1" priority="2" stopIfTrue="1" operator="greaterThan">
      <formula>5</formula>
    </cfRule>
    <cfRule type="cellIs" dxfId="0" priority="3" stopIfTrue="1" operator="greaterThan">
      <formula>0.1</formula>
    </cfRule>
  </conditionalFormatting>
  <dataValidations count="3">
    <dataValidation type="decimal" allowBlank="1" showErrorMessage="1" error="The number entered must be between 0 and 24 hours per day" sqref="F28:F34 E20">
      <formula1>0</formula1>
      <formula2>24</formula2>
    </dataValidation>
    <dataValidation type="whole" allowBlank="1" showErrorMessage="1" error="The number entered must be between 0 and 7 days per week" sqref="G28:G34 E21">
      <formula1>0</formula1>
      <formula2>7</formula2>
    </dataValidation>
    <dataValidation type="whole" allowBlank="1" showErrorMessage="1" error="The number entered must be between 0 and 52 weeks per year" sqref="H28:H34 E22">
      <formula1>0</formula1>
      <formula2>52</formula2>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sheetPr>
    <tabColor theme="3" tint="0.39997558519241921"/>
  </sheetPr>
  <dimension ref="A1:L63"/>
  <sheetViews>
    <sheetView workbookViewId="0"/>
  </sheetViews>
  <sheetFormatPr defaultColWidth="9.109375" defaultRowHeight="15.6"/>
  <cols>
    <col min="1" max="1" width="8.44140625" style="230" customWidth="1"/>
    <col min="2" max="2" width="17" style="230" customWidth="1"/>
    <col min="3" max="3" width="40.109375" style="3" customWidth="1"/>
    <col min="4" max="4" width="12.44140625" style="3" bestFit="1" customWidth="1"/>
    <col min="5" max="7" width="16.6640625" style="3" customWidth="1"/>
    <col min="8" max="8" width="16.6640625" style="4" customWidth="1"/>
    <col min="9" max="9" width="11.5546875" style="4" customWidth="1"/>
    <col min="10" max="10" width="12.88671875" style="4" bestFit="1" customWidth="1"/>
    <col min="11" max="16384" width="9.109375" style="3"/>
  </cols>
  <sheetData>
    <row r="1" spans="1:12" s="106" customFormat="1" ht="48" customHeight="1">
      <c r="A1" s="230"/>
      <c r="B1" s="230"/>
      <c r="C1" s="105"/>
      <c r="D1" s="107"/>
      <c r="E1" s="107"/>
      <c r="F1" s="107"/>
      <c r="G1" s="107"/>
      <c r="I1" s="4"/>
      <c r="J1" s="4"/>
    </row>
    <row r="2" spans="1:12" s="106" customFormat="1">
      <c r="A2" s="230"/>
      <c r="B2" s="230"/>
      <c r="C2" s="108" t="s">
        <v>172</v>
      </c>
      <c r="D2" s="107"/>
      <c r="E2" s="107"/>
      <c r="F2" s="107"/>
      <c r="G2" s="107"/>
      <c r="I2" s="4"/>
      <c r="J2" s="4"/>
    </row>
    <row r="3" spans="1:12" s="106" customFormat="1">
      <c r="A3" s="230"/>
      <c r="B3" s="230"/>
      <c r="C3" s="276" t="s">
        <v>251</v>
      </c>
      <c r="D3" s="114"/>
      <c r="E3" s="107"/>
      <c r="F3" s="107"/>
      <c r="G3" s="107"/>
      <c r="I3" s="4"/>
      <c r="J3" s="4"/>
    </row>
    <row r="4" spans="1:12" s="106" customFormat="1" ht="16.2" thickBot="1">
      <c r="A4" s="230"/>
      <c r="B4" s="230"/>
      <c r="D4" s="107"/>
      <c r="E4" s="107"/>
      <c r="F4" s="107"/>
      <c r="G4" s="107"/>
      <c r="I4" s="4"/>
      <c r="J4" s="4"/>
    </row>
    <row r="5" spans="1:12" s="154" customFormat="1" ht="32.1" customHeight="1" thickBot="1">
      <c r="A5" s="230"/>
      <c r="B5" s="230"/>
      <c r="C5" s="348" t="s">
        <v>239</v>
      </c>
      <c r="D5" s="349"/>
      <c r="E5" s="349"/>
      <c r="F5" s="349"/>
      <c r="G5" s="349"/>
      <c r="H5" s="350"/>
      <c r="I5" s="246"/>
      <c r="J5" s="247"/>
      <c r="K5" s="157"/>
      <c r="L5" s="157"/>
    </row>
    <row r="6" spans="1:12" s="154" customFormat="1" ht="16.2" thickBot="1">
      <c r="A6" s="230"/>
      <c r="B6" s="230"/>
      <c r="C6" s="245"/>
      <c r="D6" s="153"/>
      <c r="E6" s="153"/>
      <c r="F6" s="153"/>
      <c r="G6" s="153"/>
      <c r="L6" s="151"/>
    </row>
    <row r="7" spans="1:12" s="154" customFormat="1" ht="17.399999999999999">
      <c r="A7" s="230"/>
      <c r="B7" s="230"/>
      <c r="C7" s="234"/>
      <c r="D7" s="235"/>
      <c r="E7" s="345" t="s">
        <v>227</v>
      </c>
      <c r="F7" s="346"/>
      <c r="G7" s="346"/>
      <c r="H7" s="347"/>
      <c r="L7" s="151"/>
    </row>
    <row r="8" spans="1:12" ht="26.25" customHeight="1" thickBot="1">
      <c r="C8" s="287" t="s">
        <v>205</v>
      </c>
      <c r="D8" s="288" t="s">
        <v>12</v>
      </c>
      <c r="E8" s="289" t="s">
        <v>228</v>
      </c>
      <c r="F8" s="290" t="s">
        <v>229</v>
      </c>
      <c r="G8" s="290" t="s">
        <v>230</v>
      </c>
      <c r="H8" s="291" t="s">
        <v>245</v>
      </c>
      <c r="I8" s="3"/>
      <c r="J8" s="3"/>
    </row>
    <row r="9" spans="1:12">
      <c r="A9" s="231"/>
      <c r="B9" s="231"/>
      <c r="C9" s="88" t="s">
        <v>219</v>
      </c>
      <c r="D9" s="89" t="s">
        <v>22</v>
      </c>
      <c r="E9" s="237">
        <f t="shared" ref="E9:E20" si="0">H9</f>
        <v>0</v>
      </c>
      <c r="F9" s="237">
        <v>0</v>
      </c>
      <c r="G9" s="237">
        <v>0</v>
      </c>
      <c r="H9" s="159">
        <f>Calculations!K18</f>
        <v>0</v>
      </c>
      <c r="I9" s="3"/>
      <c r="J9" s="3"/>
    </row>
    <row r="10" spans="1:12">
      <c r="C10" s="90" t="s">
        <v>29</v>
      </c>
      <c r="D10" s="91" t="s">
        <v>30</v>
      </c>
      <c r="E10" s="238">
        <f>Calculations!K21+Calculations!G97</f>
        <v>0</v>
      </c>
      <c r="F10" s="238">
        <v>0</v>
      </c>
      <c r="G10" s="238">
        <v>0</v>
      </c>
      <c r="H10" s="160">
        <f>Calculations!K21+Calculations!G97</f>
        <v>0</v>
      </c>
      <c r="I10" s="3"/>
      <c r="J10" s="3"/>
    </row>
    <row r="11" spans="1:12">
      <c r="C11" s="92" t="s">
        <v>220</v>
      </c>
      <c r="D11" s="91" t="s">
        <v>30</v>
      </c>
      <c r="E11" s="238">
        <f t="shared" si="0"/>
        <v>0</v>
      </c>
      <c r="F11" s="238">
        <v>0</v>
      </c>
      <c r="G11" s="238">
        <v>0</v>
      </c>
      <c r="H11" s="160">
        <f>Calculations!K26</f>
        <v>0</v>
      </c>
      <c r="I11" s="3"/>
      <c r="J11" s="3"/>
    </row>
    <row r="12" spans="1:12">
      <c r="C12" s="92" t="s">
        <v>56</v>
      </c>
      <c r="D12" s="91" t="s">
        <v>57</v>
      </c>
      <c r="E12" s="238">
        <f t="shared" si="0"/>
        <v>0</v>
      </c>
      <c r="F12" s="238">
        <v>0</v>
      </c>
      <c r="G12" s="238">
        <v>0</v>
      </c>
      <c r="H12" s="160">
        <f>Calculations!K34</f>
        <v>0</v>
      </c>
      <c r="I12" s="3"/>
      <c r="J12" s="3"/>
    </row>
    <row r="13" spans="1:12">
      <c r="C13" s="92" t="s">
        <v>78</v>
      </c>
      <c r="D13" s="91" t="s">
        <v>79</v>
      </c>
      <c r="E13" s="238">
        <f t="shared" si="0"/>
        <v>0</v>
      </c>
      <c r="F13" s="238">
        <v>0</v>
      </c>
      <c r="G13" s="238">
        <v>0</v>
      </c>
      <c r="H13" s="160">
        <f>Calculations!K46</f>
        <v>0</v>
      </c>
      <c r="I13" s="3"/>
      <c r="J13" s="3"/>
    </row>
    <row r="14" spans="1:12">
      <c r="C14" s="92" t="s">
        <v>96</v>
      </c>
      <c r="D14" s="91" t="s">
        <v>30</v>
      </c>
      <c r="E14" s="238">
        <f t="shared" si="0"/>
        <v>0</v>
      </c>
      <c r="F14" s="238">
        <v>0</v>
      </c>
      <c r="G14" s="238">
        <v>0</v>
      </c>
      <c r="H14" s="160">
        <f>Calculations!K55</f>
        <v>0</v>
      </c>
      <c r="I14" s="3"/>
      <c r="J14" s="3"/>
    </row>
    <row r="15" spans="1:12">
      <c r="C15" s="92" t="s">
        <v>221</v>
      </c>
      <c r="D15" s="91" t="s">
        <v>30</v>
      </c>
      <c r="E15" s="238">
        <f t="shared" si="0"/>
        <v>0</v>
      </c>
      <c r="F15" s="238">
        <v>0</v>
      </c>
      <c r="G15" s="238">
        <v>0</v>
      </c>
      <c r="H15" s="160">
        <f>Calculations!K59</f>
        <v>0</v>
      </c>
      <c r="I15" s="3"/>
      <c r="J15" s="3"/>
    </row>
    <row r="16" spans="1:12">
      <c r="C16" s="92" t="s">
        <v>238</v>
      </c>
      <c r="D16" s="91" t="s">
        <v>30</v>
      </c>
      <c r="E16" s="238">
        <f t="shared" si="0"/>
        <v>0</v>
      </c>
      <c r="F16" s="238">
        <v>0</v>
      </c>
      <c r="G16" s="238">
        <v>0</v>
      </c>
      <c r="H16" s="160">
        <f>Calculations!K60</f>
        <v>0</v>
      </c>
      <c r="I16" s="3"/>
      <c r="J16" s="3"/>
    </row>
    <row r="17" spans="3:10">
      <c r="C17" s="92" t="s">
        <v>223</v>
      </c>
      <c r="D17" s="91" t="s">
        <v>30</v>
      </c>
      <c r="E17" s="238">
        <f t="shared" si="0"/>
        <v>0</v>
      </c>
      <c r="F17" s="238">
        <v>0</v>
      </c>
      <c r="G17" s="238">
        <v>0</v>
      </c>
      <c r="H17" s="160">
        <f>Calculations!K63</f>
        <v>0</v>
      </c>
      <c r="I17" s="3"/>
      <c r="J17" s="3"/>
    </row>
    <row r="18" spans="3:10">
      <c r="C18" s="92" t="s">
        <v>224</v>
      </c>
      <c r="D18" s="91" t="s">
        <v>30</v>
      </c>
      <c r="E18" s="238">
        <f t="shared" si="0"/>
        <v>0</v>
      </c>
      <c r="F18" s="238">
        <v>0</v>
      </c>
      <c r="G18" s="238">
        <v>0</v>
      </c>
      <c r="H18" s="160">
        <f>Calculations!K64</f>
        <v>0</v>
      </c>
      <c r="I18" s="3"/>
      <c r="J18" s="3"/>
    </row>
    <row r="19" spans="3:10">
      <c r="C19" s="92" t="s">
        <v>225</v>
      </c>
      <c r="D19" s="91" t="s">
        <v>30</v>
      </c>
      <c r="E19" s="238">
        <f t="shared" si="0"/>
        <v>0</v>
      </c>
      <c r="F19" s="238">
        <v>0</v>
      </c>
      <c r="G19" s="238">
        <v>0</v>
      </c>
      <c r="H19" s="160">
        <f>Calculations!K66</f>
        <v>0</v>
      </c>
      <c r="I19" s="3"/>
      <c r="J19" s="3"/>
    </row>
    <row r="20" spans="3:10" ht="16.2" thickBot="1">
      <c r="C20" s="232" t="s">
        <v>226</v>
      </c>
      <c r="D20" s="233" t="s">
        <v>30</v>
      </c>
      <c r="E20" s="239">
        <f t="shared" si="0"/>
        <v>0</v>
      </c>
      <c r="F20" s="239">
        <v>0</v>
      </c>
      <c r="G20" s="239">
        <v>0</v>
      </c>
      <c r="H20" s="236">
        <f>Calculations!K24</f>
        <v>0</v>
      </c>
      <c r="I20" s="3"/>
      <c r="J20" s="3"/>
    </row>
    <row r="21" spans="3:10">
      <c r="C21" s="70" t="s">
        <v>154</v>
      </c>
      <c r="D21" s="64"/>
      <c r="E21" s="18"/>
      <c r="F21" s="240"/>
      <c r="G21" s="240"/>
      <c r="H21" s="128"/>
      <c r="I21" s="3"/>
      <c r="J21" s="3"/>
    </row>
    <row r="22" spans="3:10">
      <c r="C22" s="68" t="s">
        <v>18</v>
      </c>
      <c r="D22" s="17" t="s">
        <v>19</v>
      </c>
      <c r="E22" s="241">
        <f>H22</f>
        <v>0</v>
      </c>
      <c r="F22" s="241">
        <v>0</v>
      </c>
      <c r="G22" s="241">
        <v>0</v>
      </c>
      <c r="H22" s="129">
        <f>Calculations!K17</f>
        <v>0</v>
      </c>
      <c r="I22" s="3"/>
      <c r="J22" s="3"/>
    </row>
    <row r="23" spans="3:10">
      <c r="C23" s="68" t="s">
        <v>23</v>
      </c>
      <c r="D23" s="17" t="s">
        <v>24</v>
      </c>
      <c r="E23" s="241">
        <f>H23</f>
        <v>0</v>
      </c>
      <c r="F23" s="241">
        <v>0</v>
      </c>
      <c r="G23" s="241">
        <v>0</v>
      </c>
      <c r="H23" s="129">
        <f>Calculations!K19</f>
        <v>0</v>
      </c>
      <c r="I23" s="3"/>
      <c r="J23" s="3"/>
    </row>
    <row r="24" spans="3:10">
      <c r="C24" s="68" t="s">
        <v>26</v>
      </c>
      <c r="D24" s="17" t="s">
        <v>27</v>
      </c>
      <c r="E24" s="241">
        <f>H24</f>
        <v>0</v>
      </c>
      <c r="F24" s="241">
        <v>0</v>
      </c>
      <c r="G24" s="241">
        <v>0</v>
      </c>
      <c r="H24" s="129">
        <f>Calculations!K20</f>
        <v>0</v>
      </c>
      <c r="I24" s="3"/>
      <c r="J24" s="3"/>
    </row>
    <row r="25" spans="3:10">
      <c r="C25" s="68" t="s">
        <v>153</v>
      </c>
      <c r="D25" s="17" t="s">
        <v>30</v>
      </c>
      <c r="E25" s="241">
        <f t="shared" ref="E25:E63" si="1">H25</f>
        <v>0</v>
      </c>
      <c r="F25" s="241">
        <v>0</v>
      </c>
      <c r="G25" s="241">
        <v>0</v>
      </c>
      <c r="H25" s="129">
        <f>Calculations!F97+Calculations!K21</f>
        <v>0</v>
      </c>
      <c r="I25" s="3"/>
      <c r="J25" s="3"/>
    </row>
    <row r="26" spans="3:10">
      <c r="C26" s="66" t="s">
        <v>31</v>
      </c>
      <c r="D26" s="25" t="s">
        <v>32</v>
      </c>
      <c r="E26" s="241">
        <f t="shared" si="1"/>
        <v>0</v>
      </c>
      <c r="F26" s="242">
        <v>0</v>
      </c>
      <c r="G26" s="242">
        <v>0</v>
      </c>
      <c r="H26" s="129">
        <f>Calculations!K22</f>
        <v>0</v>
      </c>
      <c r="I26" s="3"/>
      <c r="J26" s="3"/>
    </row>
    <row r="27" spans="3:10">
      <c r="C27" s="68" t="s">
        <v>33</v>
      </c>
      <c r="D27" s="17" t="s">
        <v>30</v>
      </c>
      <c r="E27" s="241">
        <f t="shared" si="1"/>
        <v>0</v>
      </c>
      <c r="F27" s="241">
        <v>0</v>
      </c>
      <c r="G27" s="241">
        <v>0</v>
      </c>
      <c r="H27" s="129">
        <f>Calculations!K23</f>
        <v>0</v>
      </c>
      <c r="I27" s="3"/>
      <c r="J27" s="3"/>
    </row>
    <row r="28" spans="3:10">
      <c r="C28" s="68" t="s">
        <v>37</v>
      </c>
      <c r="D28" s="17" t="s">
        <v>38</v>
      </c>
      <c r="E28" s="241">
        <f t="shared" si="1"/>
        <v>0</v>
      </c>
      <c r="F28" s="241">
        <v>0</v>
      </c>
      <c r="G28" s="241">
        <v>0</v>
      </c>
      <c r="H28" s="129">
        <f>Calculations!K25</f>
        <v>0</v>
      </c>
      <c r="I28" s="3"/>
      <c r="J28" s="3"/>
    </row>
    <row r="29" spans="3:10">
      <c r="C29" s="68" t="s">
        <v>40</v>
      </c>
      <c r="D29" s="17" t="s">
        <v>41</v>
      </c>
      <c r="E29" s="241">
        <f t="shared" si="1"/>
        <v>0</v>
      </c>
      <c r="F29" s="241">
        <v>0</v>
      </c>
      <c r="G29" s="241">
        <v>0</v>
      </c>
      <c r="H29" s="129">
        <f>Calculations!K27</f>
        <v>0</v>
      </c>
      <c r="I29" s="3"/>
      <c r="J29" s="3"/>
    </row>
    <row r="30" spans="3:10">
      <c r="C30" s="68" t="s">
        <v>42</v>
      </c>
      <c r="D30" s="17" t="s">
        <v>43</v>
      </c>
      <c r="E30" s="241">
        <f t="shared" si="1"/>
        <v>0</v>
      </c>
      <c r="F30" s="241">
        <v>0</v>
      </c>
      <c r="G30" s="241">
        <v>0</v>
      </c>
      <c r="H30" s="129">
        <f>Calculations!K28</f>
        <v>0</v>
      </c>
      <c r="I30" s="3"/>
      <c r="J30" s="3"/>
    </row>
    <row r="31" spans="3:10">
      <c r="C31" s="68" t="s">
        <v>46</v>
      </c>
      <c r="D31" s="17" t="s">
        <v>47</v>
      </c>
      <c r="E31" s="241">
        <f t="shared" si="1"/>
        <v>0</v>
      </c>
      <c r="F31" s="241">
        <v>0</v>
      </c>
      <c r="G31" s="241">
        <v>0</v>
      </c>
      <c r="H31" s="129">
        <f>Calculations!K29</f>
        <v>0</v>
      </c>
      <c r="I31" s="3"/>
      <c r="J31" s="3"/>
    </row>
    <row r="32" spans="3:10">
      <c r="C32" s="68" t="s">
        <v>48</v>
      </c>
      <c r="D32" s="17" t="s">
        <v>49</v>
      </c>
      <c r="E32" s="241">
        <f t="shared" si="1"/>
        <v>0</v>
      </c>
      <c r="F32" s="241">
        <v>0</v>
      </c>
      <c r="G32" s="241">
        <v>0</v>
      </c>
      <c r="H32" s="129">
        <f>Calculations!K30</f>
        <v>0</v>
      </c>
      <c r="I32" s="3"/>
      <c r="J32" s="3"/>
    </row>
    <row r="33" spans="3:10">
      <c r="C33" s="66" t="s">
        <v>50</v>
      </c>
      <c r="D33" s="17" t="s">
        <v>51</v>
      </c>
      <c r="E33" s="241">
        <f t="shared" si="1"/>
        <v>0</v>
      </c>
      <c r="F33" s="241">
        <v>0</v>
      </c>
      <c r="G33" s="241">
        <v>0</v>
      </c>
      <c r="H33" s="129">
        <f>Calculations!K31</f>
        <v>0</v>
      </c>
      <c r="I33" s="3"/>
      <c r="J33" s="3"/>
    </row>
    <row r="34" spans="3:10">
      <c r="C34" s="68" t="s">
        <v>52</v>
      </c>
      <c r="D34" s="17" t="s">
        <v>53</v>
      </c>
      <c r="E34" s="241">
        <f t="shared" si="1"/>
        <v>0</v>
      </c>
      <c r="F34" s="241">
        <v>0</v>
      </c>
      <c r="G34" s="241">
        <v>0</v>
      </c>
      <c r="H34" s="129">
        <f>Calculations!K32</f>
        <v>0</v>
      </c>
      <c r="I34" s="3"/>
      <c r="J34" s="3"/>
    </row>
    <row r="35" spans="3:10">
      <c r="C35" s="68" t="s">
        <v>54</v>
      </c>
      <c r="D35" s="17" t="s">
        <v>55</v>
      </c>
      <c r="E35" s="241">
        <f t="shared" si="1"/>
        <v>0</v>
      </c>
      <c r="F35" s="241">
        <v>0</v>
      </c>
      <c r="G35" s="241">
        <v>0</v>
      </c>
      <c r="H35" s="129">
        <f>Calculations!K33</f>
        <v>0</v>
      </c>
      <c r="I35" s="3"/>
      <c r="J35" s="3"/>
    </row>
    <row r="36" spans="3:10">
      <c r="C36" s="68" t="s">
        <v>58</v>
      </c>
      <c r="D36" s="17" t="s">
        <v>59</v>
      </c>
      <c r="E36" s="241">
        <f t="shared" si="1"/>
        <v>0</v>
      </c>
      <c r="F36" s="241">
        <v>0</v>
      </c>
      <c r="G36" s="241">
        <v>0</v>
      </c>
      <c r="H36" s="129">
        <f>Calculations!K35</f>
        <v>0</v>
      </c>
      <c r="I36" s="3"/>
      <c r="J36" s="3"/>
    </row>
    <row r="37" spans="3:10">
      <c r="C37" s="68" t="s">
        <v>60</v>
      </c>
      <c r="D37" s="17" t="s">
        <v>61</v>
      </c>
      <c r="E37" s="241">
        <f t="shared" si="1"/>
        <v>0</v>
      </c>
      <c r="F37" s="241">
        <v>0</v>
      </c>
      <c r="G37" s="241">
        <v>0</v>
      </c>
      <c r="H37" s="129">
        <f>Calculations!K36</f>
        <v>0</v>
      </c>
      <c r="I37" s="3"/>
      <c r="J37" s="3"/>
    </row>
    <row r="38" spans="3:10">
      <c r="C38" s="68" t="s">
        <v>62</v>
      </c>
      <c r="D38" s="17" t="s">
        <v>63</v>
      </c>
      <c r="E38" s="241">
        <f t="shared" si="1"/>
        <v>0</v>
      </c>
      <c r="F38" s="241">
        <v>0</v>
      </c>
      <c r="G38" s="241">
        <v>0</v>
      </c>
      <c r="H38" s="129">
        <f>Calculations!K37</f>
        <v>0</v>
      </c>
      <c r="I38" s="3"/>
      <c r="J38" s="3"/>
    </row>
    <row r="39" spans="3:10">
      <c r="C39" s="68" t="s">
        <v>185</v>
      </c>
      <c r="D39" s="17" t="s">
        <v>186</v>
      </c>
      <c r="E39" s="241">
        <f t="shared" si="1"/>
        <v>0</v>
      </c>
      <c r="F39" s="241">
        <v>0</v>
      </c>
      <c r="G39" s="241">
        <v>0</v>
      </c>
      <c r="H39" s="129">
        <f>Calculations!K38</f>
        <v>0</v>
      </c>
      <c r="I39" s="3"/>
      <c r="J39" s="3"/>
    </row>
    <row r="40" spans="3:10">
      <c r="C40" s="68" t="s">
        <v>64</v>
      </c>
      <c r="D40" s="17" t="s">
        <v>65</v>
      </c>
      <c r="E40" s="241">
        <f t="shared" si="1"/>
        <v>0</v>
      </c>
      <c r="F40" s="241">
        <v>0</v>
      </c>
      <c r="G40" s="241">
        <v>0</v>
      </c>
      <c r="H40" s="129">
        <f>Calculations!K39</f>
        <v>0</v>
      </c>
      <c r="I40" s="3"/>
      <c r="J40" s="3"/>
    </row>
    <row r="41" spans="3:10">
      <c r="C41" s="68" t="s">
        <v>66</v>
      </c>
      <c r="D41" s="17" t="s">
        <v>67</v>
      </c>
      <c r="E41" s="241">
        <f t="shared" si="1"/>
        <v>0</v>
      </c>
      <c r="F41" s="241">
        <v>0</v>
      </c>
      <c r="G41" s="241">
        <v>0</v>
      </c>
      <c r="H41" s="129">
        <f>Calculations!K40</f>
        <v>0</v>
      </c>
      <c r="I41" s="3"/>
      <c r="J41" s="3"/>
    </row>
    <row r="42" spans="3:10">
      <c r="C42" s="68" t="s">
        <v>68</v>
      </c>
      <c r="D42" s="17" t="s">
        <v>69</v>
      </c>
      <c r="E42" s="241">
        <f t="shared" si="1"/>
        <v>0</v>
      </c>
      <c r="F42" s="241">
        <v>0</v>
      </c>
      <c r="G42" s="241">
        <v>0</v>
      </c>
      <c r="H42" s="129">
        <f>Calculations!K41</f>
        <v>0</v>
      </c>
      <c r="I42" s="3"/>
      <c r="J42" s="3"/>
    </row>
    <row r="43" spans="3:10">
      <c r="C43" s="68" t="s">
        <v>70</v>
      </c>
      <c r="D43" s="17" t="s">
        <v>71</v>
      </c>
      <c r="E43" s="241">
        <f t="shared" si="1"/>
        <v>0</v>
      </c>
      <c r="F43" s="241">
        <v>0</v>
      </c>
      <c r="G43" s="241">
        <v>0</v>
      </c>
      <c r="H43" s="129">
        <f>Calculations!K42</f>
        <v>0</v>
      </c>
      <c r="I43" s="3"/>
      <c r="J43" s="3"/>
    </row>
    <row r="44" spans="3:10">
      <c r="C44" s="68" t="s">
        <v>72</v>
      </c>
      <c r="D44" s="17" t="s">
        <v>73</v>
      </c>
      <c r="E44" s="241">
        <f t="shared" si="1"/>
        <v>0</v>
      </c>
      <c r="F44" s="241">
        <v>0</v>
      </c>
      <c r="G44" s="241">
        <v>0</v>
      </c>
      <c r="H44" s="129">
        <f>Calculations!K43</f>
        <v>0</v>
      </c>
      <c r="I44" s="3"/>
      <c r="J44" s="3"/>
    </row>
    <row r="45" spans="3:10">
      <c r="C45" s="68" t="s">
        <v>74</v>
      </c>
      <c r="D45" s="17" t="s">
        <v>75</v>
      </c>
      <c r="E45" s="241">
        <f t="shared" si="1"/>
        <v>0</v>
      </c>
      <c r="F45" s="241">
        <v>0</v>
      </c>
      <c r="G45" s="241">
        <v>0</v>
      </c>
      <c r="H45" s="129">
        <f>Calculations!K44</f>
        <v>0</v>
      </c>
      <c r="I45" s="3"/>
      <c r="J45" s="3"/>
    </row>
    <row r="46" spans="3:10">
      <c r="C46" s="68" t="s">
        <v>76</v>
      </c>
      <c r="D46" s="17" t="s">
        <v>77</v>
      </c>
      <c r="E46" s="241">
        <f t="shared" si="1"/>
        <v>0</v>
      </c>
      <c r="F46" s="241">
        <v>0</v>
      </c>
      <c r="G46" s="241">
        <v>0</v>
      </c>
      <c r="H46" s="129">
        <f>Calculations!K45</f>
        <v>0</v>
      </c>
      <c r="I46" s="3"/>
      <c r="J46" s="3"/>
    </row>
    <row r="47" spans="3:10">
      <c r="C47" s="68" t="s">
        <v>80</v>
      </c>
      <c r="D47" s="17" t="s">
        <v>81</v>
      </c>
      <c r="E47" s="241">
        <f t="shared" si="1"/>
        <v>0</v>
      </c>
      <c r="F47" s="241">
        <v>0</v>
      </c>
      <c r="G47" s="241">
        <v>0</v>
      </c>
      <c r="H47" s="129">
        <f>Calculations!K47</f>
        <v>0</v>
      </c>
      <c r="I47" s="3"/>
      <c r="J47" s="3"/>
    </row>
    <row r="48" spans="3:10">
      <c r="C48" s="68" t="s">
        <v>82</v>
      </c>
      <c r="D48" s="17" t="s">
        <v>83</v>
      </c>
      <c r="E48" s="241">
        <f t="shared" si="1"/>
        <v>0</v>
      </c>
      <c r="F48" s="241">
        <v>0</v>
      </c>
      <c r="G48" s="241">
        <v>0</v>
      </c>
      <c r="H48" s="129">
        <f>Calculations!K48</f>
        <v>0</v>
      </c>
      <c r="I48" s="3"/>
      <c r="J48" s="3"/>
    </row>
    <row r="49" spans="3:10">
      <c r="C49" s="68" t="s">
        <v>84</v>
      </c>
      <c r="D49" s="17" t="s">
        <v>85</v>
      </c>
      <c r="E49" s="241">
        <f t="shared" si="1"/>
        <v>0</v>
      </c>
      <c r="F49" s="241">
        <v>0</v>
      </c>
      <c r="G49" s="241">
        <v>0</v>
      </c>
      <c r="H49" s="129">
        <f>Calculations!K49</f>
        <v>0</v>
      </c>
      <c r="I49" s="3"/>
      <c r="J49" s="3"/>
    </row>
    <row r="50" spans="3:10">
      <c r="C50" s="68" t="s">
        <v>86</v>
      </c>
      <c r="D50" s="17" t="s">
        <v>87</v>
      </c>
      <c r="E50" s="241">
        <f t="shared" si="1"/>
        <v>0</v>
      </c>
      <c r="F50" s="241">
        <v>0</v>
      </c>
      <c r="G50" s="241">
        <v>0</v>
      </c>
      <c r="H50" s="129">
        <f>Calculations!K50</f>
        <v>0</v>
      </c>
      <c r="I50" s="3"/>
      <c r="J50" s="3"/>
    </row>
    <row r="51" spans="3:10">
      <c r="C51" s="68" t="s">
        <v>88</v>
      </c>
      <c r="D51" s="17" t="s">
        <v>89</v>
      </c>
      <c r="E51" s="241">
        <f t="shared" si="1"/>
        <v>0</v>
      </c>
      <c r="F51" s="241">
        <v>0</v>
      </c>
      <c r="G51" s="241">
        <v>0</v>
      </c>
      <c r="H51" s="129">
        <f>Calculations!K51</f>
        <v>0</v>
      </c>
      <c r="I51" s="3"/>
      <c r="J51" s="3"/>
    </row>
    <row r="52" spans="3:10">
      <c r="C52" s="68" t="s">
        <v>90</v>
      </c>
      <c r="D52" s="17" t="s">
        <v>91</v>
      </c>
      <c r="E52" s="241">
        <f t="shared" si="1"/>
        <v>0</v>
      </c>
      <c r="F52" s="241">
        <v>0</v>
      </c>
      <c r="G52" s="241">
        <v>0</v>
      </c>
      <c r="H52" s="129">
        <f>Calculations!K52</f>
        <v>0</v>
      </c>
      <c r="I52" s="3"/>
      <c r="J52" s="3"/>
    </row>
    <row r="53" spans="3:10">
      <c r="C53" s="68" t="s">
        <v>92</v>
      </c>
      <c r="D53" s="17" t="s">
        <v>93</v>
      </c>
      <c r="E53" s="241">
        <f t="shared" si="1"/>
        <v>0</v>
      </c>
      <c r="F53" s="241">
        <v>0</v>
      </c>
      <c r="G53" s="241">
        <v>0</v>
      </c>
      <c r="H53" s="129">
        <f>Calculations!K53</f>
        <v>0</v>
      </c>
      <c r="I53" s="3"/>
      <c r="J53" s="3"/>
    </row>
    <row r="54" spans="3:10">
      <c r="C54" s="68" t="s">
        <v>94</v>
      </c>
      <c r="D54" s="17" t="s">
        <v>95</v>
      </c>
      <c r="E54" s="241">
        <f t="shared" si="1"/>
        <v>0</v>
      </c>
      <c r="F54" s="241">
        <v>0</v>
      </c>
      <c r="G54" s="241">
        <v>0</v>
      </c>
      <c r="H54" s="129">
        <f>Calculations!K54</f>
        <v>0</v>
      </c>
      <c r="I54" s="3"/>
      <c r="J54" s="3"/>
    </row>
    <row r="55" spans="3:10">
      <c r="C55" s="68" t="s">
        <v>97</v>
      </c>
      <c r="D55" s="17" t="s">
        <v>98</v>
      </c>
      <c r="E55" s="241">
        <f t="shared" si="1"/>
        <v>0</v>
      </c>
      <c r="F55" s="241">
        <v>0</v>
      </c>
      <c r="G55" s="241">
        <v>0</v>
      </c>
      <c r="H55" s="129">
        <f>Calculations!K56</f>
        <v>0</v>
      </c>
      <c r="I55" s="3"/>
      <c r="J55" s="3"/>
    </row>
    <row r="56" spans="3:10">
      <c r="C56" s="68" t="s">
        <v>99</v>
      </c>
      <c r="D56" s="17" t="s">
        <v>100</v>
      </c>
      <c r="E56" s="241">
        <f t="shared" si="1"/>
        <v>0</v>
      </c>
      <c r="F56" s="241">
        <v>0</v>
      </c>
      <c r="G56" s="241">
        <v>0</v>
      </c>
      <c r="H56" s="129">
        <f>Calculations!K57</f>
        <v>0</v>
      </c>
      <c r="I56" s="3"/>
      <c r="J56" s="3"/>
    </row>
    <row r="57" spans="3:10">
      <c r="C57" s="68" t="s">
        <v>101</v>
      </c>
      <c r="D57" s="17" t="s">
        <v>102</v>
      </c>
      <c r="E57" s="241">
        <f t="shared" si="1"/>
        <v>0</v>
      </c>
      <c r="F57" s="241">
        <v>0</v>
      </c>
      <c r="G57" s="241">
        <v>0</v>
      </c>
      <c r="H57" s="129">
        <f>Calculations!K58</f>
        <v>0</v>
      </c>
      <c r="I57" s="3"/>
      <c r="J57" s="3"/>
    </row>
    <row r="58" spans="3:10">
      <c r="C58" s="68" t="s">
        <v>106</v>
      </c>
      <c r="D58" s="17" t="s">
        <v>107</v>
      </c>
      <c r="E58" s="241">
        <f t="shared" si="1"/>
        <v>0</v>
      </c>
      <c r="F58" s="241">
        <v>0</v>
      </c>
      <c r="G58" s="241">
        <v>0</v>
      </c>
      <c r="H58" s="129">
        <f>Calculations!K61</f>
        <v>0</v>
      </c>
      <c r="I58" s="3"/>
      <c r="J58" s="3"/>
    </row>
    <row r="59" spans="3:10">
      <c r="C59" s="68" t="s">
        <v>108</v>
      </c>
      <c r="D59" s="17" t="s">
        <v>109</v>
      </c>
      <c r="E59" s="241">
        <f t="shared" si="1"/>
        <v>0</v>
      </c>
      <c r="F59" s="241">
        <v>0</v>
      </c>
      <c r="G59" s="241">
        <v>0</v>
      </c>
      <c r="H59" s="129">
        <f>Calculations!K62</f>
        <v>0</v>
      </c>
      <c r="I59" s="3"/>
      <c r="J59" s="3"/>
    </row>
    <row r="60" spans="3:10">
      <c r="C60" s="68" t="s">
        <v>114</v>
      </c>
      <c r="D60" s="17" t="s">
        <v>115</v>
      </c>
      <c r="E60" s="241">
        <f t="shared" si="1"/>
        <v>0</v>
      </c>
      <c r="F60" s="241">
        <v>0</v>
      </c>
      <c r="G60" s="241">
        <v>0</v>
      </c>
      <c r="H60" s="129">
        <f>Calculations!K65</f>
        <v>0</v>
      </c>
      <c r="I60" s="3"/>
      <c r="J60" s="3"/>
    </row>
    <row r="61" spans="3:10">
      <c r="C61" s="68" t="s">
        <v>118</v>
      </c>
      <c r="D61" s="17" t="s">
        <v>119</v>
      </c>
      <c r="E61" s="241">
        <f t="shared" si="1"/>
        <v>0</v>
      </c>
      <c r="F61" s="241">
        <v>0</v>
      </c>
      <c r="G61" s="241">
        <v>0</v>
      </c>
      <c r="H61" s="129">
        <f>Calculations!K67</f>
        <v>0</v>
      </c>
      <c r="I61" s="3"/>
      <c r="J61" s="3"/>
    </row>
    <row r="62" spans="3:10">
      <c r="C62" s="68" t="s">
        <v>120</v>
      </c>
      <c r="D62" s="17" t="s">
        <v>121</v>
      </c>
      <c r="E62" s="241">
        <f t="shared" si="1"/>
        <v>0</v>
      </c>
      <c r="F62" s="241">
        <v>0</v>
      </c>
      <c r="G62" s="241">
        <v>0</v>
      </c>
      <c r="H62" s="129">
        <f>Calculations!K68</f>
        <v>0</v>
      </c>
      <c r="I62" s="3"/>
      <c r="J62" s="3"/>
    </row>
    <row r="63" spans="3:10" ht="16.2" thickBot="1">
      <c r="C63" s="69" t="s">
        <v>122</v>
      </c>
      <c r="D63" s="36" t="s">
        <v>123</v>
      </c>
      <c r="E63" s="244">
        <f t="shared" si="1"/>
        <v>0</v>
      </c>
      <c r="F63" s="243">
        <v>0</v>
      </c>
      <c r="G63" s="243">
        <v>0</v>
      </c>
      <c r="H63" s="130">
        <f>Calculations!K69</f>
        <v>0</v>
      </c>
      <c r="I63" s="3"/>
      <c r="J63" s="3"/>
    </row>
  </sheetData>
  <sheetProtection sheet="1"/>
  <mergeCells count="2">
    <mergeCell ref="E7:H7"/>
    <mergeCell ref="C5:H5"/>
  </mergeCells>
  <phoneticPr fontId="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tabColor theme="4" tint="-0.249977111117893"/>
  </sheetPr>
  <dimension ref="A1:Q108"/>
  <sheetViews>
    <sheetView zoomScaleNormal="100" workbookViewId="0"/>
  </sheetViews>
  <sheetFormatPr defaultColWidth="9.109375" defaultRowHeight="15.6"/>
  <cols>
    <col min="1" max="1" width="8.5546875" style="1" customWidth="1"/>
    <col min="2" max="2" width="17" style="1" customWidth="1"/>
    <col min="3" max="3" width="29.88671875" style="3" customWidth="1"/>
    <col min="4" max="4" width="17.88671875" style="3" customWidth="1"/>
    <col min="5" max="5" width="18.109375" style="3" customWidth="1"/>
    <col min="6" max="6" width="25.6640625" style="3" customWidth="1"/>
    <col min="7" max="7" width="24.5546875" style="3" customWidth="1"/>
    <col min="8" max="8" width="17.88671875" style="3" customWidth="1"/>
    <col min="9" max="9" width="9.88671875" style="3" customWidth="1"/>
    <col min="10" max="10" width="11.5546875" style="3" customWidth="1"/>
    <col min="11" max="11" width="10.44140625" style="3" bestFit="1" customWidth="1"/>
    <col min="12" max="12" width="9.109375" style="3"/>
    <col min="13" max="13" width="12.33203125" style="3" bestFit="1" customWidth="1"/>
    <col min="14" max="14" width="9.109375" style="3"/>
    <col min="15" max="17" width="12.6640625" style="4" customWidth="1"/>
    <col min="18" max="16384" width="9.109375" style="3"/>
  </cols>
  <sheetData>
    <row r="1" spans="1:17" s="106" customFormat="1" ht="48" customHeight="1">
      <c r="A1" s="1"/>
      <c r="B1" s="1"/>
      <c r="C1" s="105"/>
      <c r="D1" s="4"/>
      <c r="G1" s="107"/>
      <c r="H1" s="4"/>
      <c r="N1" s="4"/>
      <c r="O1" s="4"/>
      <c r="P1" s="4"/>
      <c r="Q1" s="4"/>
    </row>
    <row r="2" spans="1:17" s="106" customFormat="1">
      <c r="A2" s="1"/>
      <c r="B2" s="1"/>
      <c r="C2" s="108" t="s">
        <v>171</v>
      </c>
      <c r="D2" s="4"/>
      <c r="G2" s="107"/>
      <c r="H2" s="4"/>
      <c r="N2" s="4"/>
      <c r="O2" s="4"/>
      <c r="P2" s="4"/>
      <c r="Q2" s="4"/>
    </row>
    <row r="3" spans="1:17" s="109" customFormat="1">
      <c r="A3" s="95"/>
      <c r="B3" s="95"/>
      <c r="C3" s="276" t="s">
        <v>251</v>
      </c>
      <c r="D3" s="114"/>
      <c r="E3" s="110"/>
      <c r="F3" s="110"/>
      <c r="G3" s="111"/>
      <c r="H3" s="112"/>
      <c r="I3" s="111"/>
      <c r="J3" s="112"/>
      <c r="K3" s="111"/>
      <c r="M3" s="113"/>
      <c r="O3" s="110"/>
      <c r="P3" s="110"/>
      <c r="Q3" s="110"/>
    </row>
    <row r="4" spans="1:17" s="109" customFormat="1" ht="13.2">
      <c r="A4" s="183"/>
      <c r="B4" s="183"/>
      <c r="E4" s="110"/>
      <c r="F4" s="110"/>
      <c r="G4" s="111"/>
      <c r="H4" s="112"/>
      <c r="I4" s="111"/>
      <c r="J4" s="112"/>
      <c r="K4" s="111"/>
      <c r="M4" s="113"/>
      <c r="O4" s="110"/>
      <c r="P4" s="110"/>
      <c r="Q4" s="110"/>
    </row>
    <row r="5" spans="1:17" s="109" customFormat="1" ht="35.25" customHeight="1">
      <c r="A5" s="95"/>
      <c r="B5" s="95"/>
      <c r="C5" s="362" t="s">
        <v>255</v>
      </c>
      <c r="D5" s="362"/>
      <c r="E5" s="362"/>
      <c r="F5" s="362"/>
      <c r="G5" s="362"/>
      <c r="H5" s="362"/>
      <c r="I5" s="362"/>
      <c r="J5" s="362"/>
      <c r="K5" s="111"/>
      <c r="M5" s="113"/>
      <c r="O5" s="110"/>
      <c r="P5" s="110"/>
      <c r="Q5" s="110"/>
    </row>
    <row r="6" spans="1:17" s="109" customFormat="1" ht="39.75" customHeight="1" thickBot="1">
      <c r="A6" s="95"/>
      <c r="B6" s="95"/>
      <c r="C6" s="362" t="s">
        <v>256</v>
      </c>
      <c r="D6" s="362"/>
      <c r="E6" s="362"/>
      <c r="F6" s="362"/>
      <c r="G6" s="362"/>
      <c r="H6" s="362"/>
      <c r="I6" s="362"/>
      <c r="J6" s="362"/>
      <c r="K6" s="111"/>
      <c r="M6" s="113"/>
      <c r="O6" s="110"/>
      <c r="P6" s="110"/>
      <c r="Q6" s="110"/>
    </row>
    <row r="7" spans="1:17" s="151" customFormat="1">
      <c r="A7" s="95"/>
      <c r="B7" s="95"/>
      <c r="C7" s="155"/>
      <c r="D7" s="155"/>
      <c r="E7" s="155"/>
      <c r="F7" s="155"/>
      <c r="G7" s="155"/>
      <c r="H7" s="155"/>
      <c r="I7" s="155"/>
      <c r="J7" s="155"/>
    </row>
    <row r="8" spans="1:17">
      <c r="A8" s="102"/>
      <c r="B8" s="102"/>
      <c r="C8" s="2" t="s">
        <v>0</v>
      </c>
      <c r="F8" s="4"/>
      <c r="H8" s="4"/>
    </row>
    <row r="9" spans="1:17" ht="18.600000000000001">
      <c r="C9" s="5" t="s">
        <v>1</v>
      </c>
      <c r="D9" s="6">
        <f>'Input-Output'!$E$16</f>
        <v>0</v>
      </c>
      <c r="E9" s="7" t="s">
        <v>2</v>
      </c>
      <c r="F9" s="8"/>
      <c r="G9" s="9"/>
      <c r="H9" s="6">
        <f>'Input-Output'!$E$19</f>
        <v>0</v>
      </c>
      <c r="I9" s="6" t="s">
        <v>3</v>
      </c>
      <c r="J9" s="10"/>
      <c r="K9" s="6"/>
      <c r="L9" s="9"/>
      <c r="M9" s="11"/>
    </row>
    <row r="10" spans="1:17" ht="18.600000000000001">
      <c r="C10" s="9"/>
      <c r="D10" s="6">
        <f>D9*35.315</f>
        <v>0</v>
      </c>
      <c r="E10" s="7" t="s">
        <v>4</v>
      </c>
      <c r="F10" s="8" t="s">
        <v>5</v>
      </c>
      <c r="G10" s="9"/>
      <c r="H10" s="6">
        <f>H9/1020*'Input-Output'!E20*'Input-Output'!E21*'Input-Output'!E22</f>
        <v>0</v>
      </c>
      <c r="I10" s="7" t="s">
        <v>4</v>
      </c>
      <c r="J10" s="10"/>
      <c r="K10" s="6"/>
      <c r="L10" s="9"/>
      <c r="M10" s="11"/>
    </row>
    <row r="11" spans="1:17">
      <c r="C11" s="9"/>
      <c r="D11" s="6">
        <f>1020*D10/(365*24)</f>
        <v>0</v>
      </c>
      <c r="E11" s="7" t="s">
        <v>3</v>
      </c>
      <c r="F11" s="8"/>
      <c r="G11" s="6"/>
      <c r="H11" s="10"/>
      <c r="I11" s="6"/>
      <c r="J11" s="10"/>
      <c r="K11" s="6"/>
      <c r="L11" s="9"/>
      <c r="M11" s="11"/>
    </row>
    <row r="12" spans="1:17" ht="16.2" thickBot="1">
      <c r="C12" s="12"/>
      <c r="D12" s="12"/>
      <c r="E12" s="13"/>
      <c r="F12" s="13"/>
      <c r="G12" s="14"/>
      <c r="H12" s="14"/>
      <c r="I12" s="14"/>
      <c r="J12" s="14"/>
      <c r="K12" s="14"/>
      <c r="L12" s="12"/>
      <c r="M12" s="11"/>
    </row>
    <row r="13" spans="1:17">
      <c r="C13" s="295"/>
      <c r="D13" s="296"/>
      <c r="E13" s="358" t="s">
        <v>6</v>
      </c>
      <c r="F13" s="358"/>
      <c r="G13" s="358"/>
      <c r="H13" s="358"/>
      <c r="I13" s="358"/>
      <c r="J13" s="358"/>
      <c r="K13" s="297" t="s">
        <v>7</v>
      </c>
      <c r="L13" s="351" t="s">
        <v>8</v>
      </c>
      <c r="M13" s="298"/>
    </row>
    <row r="14" spans="1:17" ht="18">
      <c r="C14" s="299"/>
      <c r="D14" s="300"/>
      <c r="E14" s="354" t="s">
        <v>9</v>
      </c>
      <c r="F14" s="354"/>
      <c r="G14" s="354"/>
      <c r="H14" s="354"/>
      <c r="I14" s="354"/>
      <c r="J14" s="354"/>
      <c r="K14" s="301" t="s">
        <v>10</v>
      </c>
      <c r="L14" s="352"/>
      <c r="M14" s="302"/>
    </row>
    <row r="15" spans="1:17" ht="16.2" thickBot="1">
      <c r="C15" s="303" t="s">
        <v>11</v>
      </c>
      <c r="D15" s="304" t="s">
        <v>12</v>
      </c>
      <c r="E15" s="355" t="s">
        <v>13</v>
      </c>
      <c r="F15" s="355"/>
      <c r="G15" s="356" t="s">
        <v>14</v>
      </c>
      <c r="H15" s="357"/>
      <c r="I15" s="356" t="s">
        <v>15</v>
      </c>
      <c r="J15" s="357"/>
      <c r="K15" s="305" t="s">
        <v>16</v>
      </c>
      <c r="L15" s="353"/>
      <c r="M15" s="306" t="s">
        <v>17</v>
      </c>
    </row>
    <row r="16" spans="1:17">
      <c r="C16" s="16"/>
      <c r="D16" s="17"/>
      <c r="E16" s="18"/>
      <c r="F16" s="19"/>
      <c r="G16" s="13"/>
      <c r="H16" s="20"/>
      <c r="I16" s="21"/>
      <c r="J16" s="20"/>
      <c r="K16" s="14"/>
      <c r="L16" s="22"/>
      <c r="M16" s="15"/>
    </row>
    <row r="17" spans="3:13">
      <c r="C17" s="23" t="s">
        <v>18</v>
      </c>
      <c r="D17" s="17" t="s">
        <v>19</v>
      </c>
      <c r="E17" s="359">
        <v>0.6</v>
      </c>
      <c r="F17" s="360"/>
      <c r="G17" s="13"/>
      <c r="H17" s="20">
        <v>0.6</v>
      </c>
      <c r="I17" s="21"/>
      <c r="J17" s="20">
        <v>0.6</v>
      </c>
      <c r="K17" s="132">
        <f t="shared" ref="K17:K26" si="0">IF($D$9&gt;0,$D$10*IF($C$85=1,E17/1000000*0.4536,IF($C$85=2,H17/1000000*0.4536,J17/1000000*0.4536)),$H$10*IF($C$85=1,E17/1000000*0.4536,IF($C$147=2,H17/1000000*0.4536,J17/1000000*0.4536)))</f>
        <v>0</v>
      </c>
      <c r="L17" s="22" t="s">
        <v>20</v>
      </c>
      <c r="M17" s="15"/>
    </row>
    <row r="18" spans="3:13">
      <c r="C18" s="24" t="s">
        <v>21</v>
      </c>
      <c r="D18" s="17" t="s">
        <v>22</v>
      </c>
      <c r="E18" s="359">
        <v>100</v>
      </c>
      <c r="F18" s="360"/>
      <c r="G18" s="13"/>
      <c r="H18" s="20">
        <v>50</v>
      </c>
      <c r="I18" s="21"/>
      <c r="J18" s="20">
        <v>32</v>
      </c>
      <c r="K18" s="132">
        <f t="shared" si="0"/>
        <v>0</v>
      </c>
      <c r="L18" s="22" t="str">
        <f>IF(Calculations!C85=1,"B",IF(Calculations!C85=2,"D","C"))</f>
        <v>B</v>
      </c>
      <c r="M18" s="15"/>
    </row>
    <row r="19" spans="3:13">
      <c r="C19" s="23" t="s">
        <v>23</v>
      </c>
      <c r="D19" s="17" t="s">
        <v>24</v>
      </c>
      <c r="E19" s="359">
        <v>84</v>
      </c>
      <c r="F19" s="360"/>
      <c r="G19" s="13"/>
      <c r="H19" s="20">
        <v>84</v>
      </c>
      <c r="I19" s="21"/>
      <c r="J19" s="20">
        <v>84</v>
      </c>
      <c r="K19" s="132">
        <f t="shared" si="0"/>
        <v>0</v>
      </c>
      <c r="L19" s="22" t="s">
        <v>25</v>
      </c>
      <c r="M19" s="15"/>
    </row>
    <row r="20" spans="3:13">
      <c r="C20" s="23" t="s">
        <v>26</v>
      </c>
      <c r="D20" s="17" t="s">
        <v>27</v>
      </c>
      <c r="E20" s="359">
        <v>2.2000000000000002</v>
      </c>
      <c r="F20" s="360"/>
      <c r="G20" s="13"/>
      <c r="H20" s="20">
        <v>2.2000000000000002</v>
      </c>
      <c r="I20" s="21"/>
      <c r="J20" s="20">
        <v>0.64</v>
      </c>
      <c r="K20" s="132">
        <f t="shared" si="0"/>
        <v>0</v>
      </c>
      <c r="L20" s="22" t="s">
        <v>28</v>
      </c>
      <c r="M20" s="15"/>
    </row>
    <row r="21" spans="3:13">
      <c r="C21" s="24" t="s">
        <v>29</v>
      </c>
      <c r="D21" s="17" t="s">
        <v>30</v>
      </c>
      <c r="E21" s="359">
        <v>1.9</v>
      </c>
      <c r="F21" s="360"/>
      <c r="G21" s="13"/>
      <c r="H21" s="20">
        <v>7.6</v>
      </c>
      <c r="I21" s="21"/>
      <c r="J21" s="20">
        <v>7.6</v>
      </c>
      <c r="K21" s="132">
        <f t="shared" si="0"/>
        <v>0</v>
      </c>
      <c r="L21" s="22" t="s">
        <v>36</v>
      </c>
      <c r="M21" s="15"/>
    </row>
    <row r="22" spans="3:13">
      <c r="C22" s="24" t="s">
        <v>31</v>
      </c>
      <c r="D22" s="25" t="s">
        <v>32</v>
      </c>
      <c r="E22" s="363">
        <v>120000</v>
      </c>
      <c r="F22" s="364"/>
      <c r="G22" s="14"/>
      <c r="H22" s="26">
        <v>120000</v>
      </c>
      <c r="I22" s="27"/>
      <c r="J22" s="26">
        <v>120000</v>
      </c>
      <c r="K22" s="132">
        <f t="shared" si="0"/>
        <v>0</v>
      </c>
      <c r="L22" s="22" t="s">
        <v>20</v>
      </c>
      <c r="M22" s="15"/>
    </row>
    <row r="23" spans="3:13">
      <c r="C23" s="23" t="s">
        <v>33</v>
      </c>
      <c r="D23" s="17" t="s">
        <v>30</v>
      </c>
      <c r="E23" s="359">
        <v>11</v>
      </c>
      <c r="F23" s="360"/>
      <c r="G23" s="13"/>
      <c r="H23" s="20">
        <v>11</v>
      </c>
      <c r="I23" s="21"/>
      <c r="J23" s="20">
        <v>11</v>
      </c>
      <c r="K23" s="132">
        <f t="shared" si="0"/>
        <v>0</v>
      </c>
      <c r="L23" s="22" t="s">
        <v>25</v>
      </c>
      <c r="M23" s="15"/>
    </row>
    <row r="24" spans="3:13">
      <c r="C24" s="23" t="s">
        <v>34</v>
      </c>
      <c r="D24" s="17" t="s">
        <v>35</v>
      </c>
      <c r="E24" s="359">
        <v>5.0000000000000001E-4</v>
      </c>
      <c r="F24" s="360"/>
      <c r="G24" s="13"/>
      <c r="H24" s="28">
        <v>5.0000000000000001E-4</v>
      </c>
      <c r="I24" s="29"/>
      <c r="J24" s="20">
        <v>5.0000000000000001E-4</v>
      </c>
      <c r="K24" s="132">
        <f t="shared" si="0"/>
        <v>0</v>
      </c>
      <c r="L24" s="22" t="s">
        <v>36</v>
      </c>
      <c r="M24" s="15"/>
    </row>
    <row r="25" spans="3:13">
      <c r="C25" s="23" t="s">
        <v>37</v>
      </c>
      <c r="D25" s="17" t="s">
        <v>38</v>
      </c>
      <c r="E25" s="359">
        <v>2.2999999999999998</v>
      </c>
      <c r="F25" s="360"/>
      <c r="G25" s="13"/>
      <c r="H25" s="20">
        <v>2.2999999999999998</v>
      </c>
      <c r="I25" s="21"/>
      <c r="J25" s="20">
        <v>2.2999999999999998</v>
      </c>
      <c r="K25" s="132">
        <f t="shared" si="0"/>
        <v>0</v>
      </c>
      <c r="L25" s="22" t="s">
        <v>25</v>
      </c>
      <c r="M25" s="15"/>
    </row>
    <row r="26" spans="3:13">
      <c r="C26" s="23" t="s">
        <v>240</v>
      </c>
      <c r="D26" s="17" t="s">
        <v>30</v>
      </c>
      <c r="E26" s="359">
        <v>5.5</v>
      </c>
      <c r="F26" s="360"/>
      <c r="G26" s="13"/>
      <c r="H26" s="20">
        <v>5.5</v>
      </c>
      <c r="I26" s="21"/>
      <c r="J26" s="20">
        <v>5.5</v>
      </c>
      <c r="K26" s="132">
        <f t="shared" si="0"/>
        <v>0</v>
      </c>
      <c r="L26" s="22" t="s">
        <v>39</v>
      </c>
      <c r="M26" s="30"/>
    </row>
    <row r="27" spans="3:13">
      <c r="C27" s="23" t="s">
        <v>40</v>
      </c>
      <c r="D27" s="17" t="s">
        <v>41</v>
      </c>
      <c r="E27" s="31"/>
      <c r="F27" s="20">
        <v>2.4000000000000001E-5</v>
      </c>
      <c r="G27" s="31"/>
      <c r="H27" s="20">
        <v>2.4000000000000001E-5</v>
      </c>
      <c r="I27" s="31"/>
      <c r="J27" s="20">
        <v>2.4000000000000001E-5</v>
      </c>
      <c r="K27" s="32">
        <f t="shared" ref="K27:K54" si="1">IF($D$9&gt;0,$D$10*IF($C$85=1,F27/1000000*0.4536,IF($C$85=2,H27/1000000*0.4536,J27/1000000*0.4536)),$H$10*IF($C$85=1,F27/1000000*0.4536,IF($C$147=2,H27/1000000*0.4536,J27/1000000*0.4536)))</f>
        <v>0</v>
      </c>
      <c r="L27" s="22" t="s">
        <v>36</v>
      </c>
      <c r="M27" s="30"/>
    </row>
    <row r="28" spans="3:13">
      <c r="C28" s="23" t="s">
        <v>42</v>
      </c>
      <c r="D28" s="17" t="s">
        <v>43</v>
      </c>
      <c r="E28" s="33" t="s">
        <v>44</v>
      </c>
      <c r="F28" s="34">
        <v>1.7999999999999999E-6</v>
      </c>
      <c r="G28" s="33" t="s">
        <v>44</v>
      </c>
      <c r="H28" s="34">
        <v>1.7999999999999999E-6</v>
      </c>
      <c r="I28" s="33" t="s">
        <v>44</v>
      </c>
      <c r="J28" s="34">
        <v>1.7999999999999999E-6</v>
      </c>
      <c r="K28" s="32">
        <f t="shared" si="1"/>
        <v>0</v>
      </c>
      <c r="L28" s="22" t="s">
        <v>28</v>
      </c>
      <c r="M28" s="30" t="s">
        <v>45</v>
      </c>
    </row>
    <row r="29" spans="3:13">
      <c r="C29" s="23" t="s">
        <v>46</v>
      </c>
      <c r="D29" s="17" t="s">
        <v>47</v>
      </c>
      <c r="E29" s="33" t="s">
        <v>44</v>
      </c>
      <c r="F29" s="20">
        <v>1.5999999999999999E-5</v>
      </c>
      <c r="G29" s="33" t="s">
        <v>44</v>
      </c>
      <c r="H29" s="20">
        <v>1.5999999999999999E-5</v>
      </c>
      <c r="I29" s="33" t="s">
        <v>44</v>
      </c>
      <c r="J29" s="20">
        <v>1.5999999999999999E-5</v>
      </c>
      <c r="K29" s="32">
        <f t="shared" si="1"/>
        <v>0</v>
      </c>
      <c r="L29" s="22" t="s">
        <v>28</v>
      </c>
      <c r="M29" s="30" t="s">
        <v>45</v>
      </c>
    </row>
    <row r="30" spans="3:13">
      <c r="C30" s="23" t="s">
        <v>48</v>
      </c>
      <c r="D30" s="17" t="s">
        <v>49</v>
      </c>
      <c r="E30" s="33" t="s">
        <v>44</v>
      </c>
      <c r="F30" s="20">
        <v>1.7999999999999999E-6</v>
      </c>
      <c r="G30" s="33" t="s">
        <v>44</v>
      </c>
      <c r="H30" s="20">
        <v>1.7999999999999999E-6</v>
      </c>
      <c r="I30" s="33" t="s">
        <v>44</v>
      </c>
      <c r="J30" s="20">
        <v>1.7999999999999999E-6</v>
      </c>
      <c r="K30" s="32">
        <f t="shared" si="1"/>
        <v>0</v>
      </c>
      <c r="L30" s="22" t="s">
        <v>28</v>
      </c>
      <c r="M30" s="30" t="s">
        <v>45</v>
      </c>
    </row>
    <row r="31" spans="3:13">
      <c r="C31" s="24" t="s">
        <v>50</v>
      </c>
      <c r="D31" s="17" t="s">
        <v>51</v>
      </c>
      <c r="E31" s="33" t="s">
        <v>44</v>
      </c>
      <c r="F31" s="20">
        <v>1.7999999999999999E-6</v>
      </c>
      <c r="G31" s="33" t="s">
        <v>44</v>
      </c>
      <c r="H31" s="20">
        <v>1.7999999999999999E-6</v>
      </c>
      <c r="I31" s="33" t="s">
        <v>44</v>
      </c>
      <c r="J31" s="20">
        <v>1.7999999999999999E-6</v>
      </c>
      <c r="K31" s="32">
        <f t="shared" si="1"/>
        <v>0</v>
      </c>
      <c r="L31" s="22" t="s">
        <v>28</v>
      </c>
      <c r="M31" s="30" t="s">
        <v>45</v>
      </c>
    </row>
    <row r="32" spans="3:13">
      <c r="C32" s="23" t="s">
        <v>52</v>
      </c>
      <c r="D32" s="17" t="s">
        <v>53</v>
      </c>
      <c r="E32" s="33" t="s">
        <v>44</v>
      </c>
      <c r="F32" s="20">
        <v>2.3999999999999999E-6</v>
      </c>
      <c r="G32" s="33" t="s">
        <v>44</v>
      </c>
      <c r="H32" s="20">
        <v>2.3999999999999999E-6</v>
      </c>
      <c r="I32" s="33" t="s">
        <v>44</v>
      </c>
      <c r="J32" s="20">
        <v>2.3999999999999999E-6</v>
      </c>
      <c r="K32" s="32">
        <f t="shared" si="1"/>
        <v>0</v>
      </c>
      <c r="L32" s="22" t="s">
        <v>28</v>
      </c>
      <c r="M32" s="30" t="s">
        <v>45</v>
      </c>
    </row>
    <row r="33" spans="3:13">
      <c r="C33" s="23" t="s">
        <v>54</v>
      </c>
      <c r="D33" s="17" t="s">
        <v>55</v>
      </c>
      <c r="E33" s="33" t="s">
        <v>44</v>
      </c>
      <c r="F33" s="20">
        <v>1.7999999999999999E-6</v>
      </c>
      <c r="G33" s="33" t="s">
        <v>44</v>
      </c>
      <c r="H33" s="20">
        <v>1.7999999999999999E-6</v>
      </c>
      <c r="I33" s="33" t="s">
        <v>44</v>
      </c>
      <c r="J33" s="20">
        <v>1.7999999999999999E-6</v>
      </c>
      <c r="K33" s="32">
        <f t="shared" si="1"/>
        <v>0</v>
      </c>
      <c r="L33" s="22" t="s">
        <v>28</v>
      </c>
      <c r="M33" s="30" t="s">
        <v>45</v>
      </c>
    </row>
    <row r="34" spans="3:13">
      <c r="C34" s="23" t="s">
        <v>56</v>
      </c>
      <c r="D34" s="17" t="s">
        <v>57</v>
      </c>
      <c r="E34" s="31"/>
      <c r="F34" s="20">
        <v>2.0999999999999999E-3</v>
      </c>
      <c r="G34" s="31"/>
      <c r="H34" s="20">
        <v>2.0999999999999999E-3</v>
      </c>
      <c r="I34" s="31"/>
      <c r="J34" s="20">
        <v>2.0999999999999999E-3</v>
      </c>
      <c r="K34" s="32">
        <f t="shared" si="1"/>
        <v>0</v>
      </c>
      <c r="L34" s="22" t="s">
        <v>25</v>
      </c>
      <c r="M34" s="30"/>
    </row>
    <row r="35" spans="3:13">
      <c r="C35" s="23" t="s">
        <v>58</v>
      </c>
      <c r="D35" s="17" t="s">
        <v>59</v>
      </c>
      <c r="E35" s="33" t="s">
        <v>44</v>
      </c>
      <c r="F35" s="20">
        <v>1.1999999999999999E-6</v>
      </c>
      <c r="G35" s="33" t="s">
        <v>44</v>
      </c>
      <c r="H35" s="20">
        <v>1.1999999999999999E-6</v>
      </c>
      <c r="I35" s="33" t="s">
        <v>44</v>
      </c>
      <c r="J35" s="20">
        <v>1.1999999999999999E-6</v>
      </c>
      <c r="K35" s="32">
        <f t="shared" si="1"/>
        <v>0</v>
      </c>
      <c r="L35" s="22" t="s">
        <v>28</v>
      </c>
      <c r="M35" s="30" t="s">
        <v>45</v>
      </c>
    </row>
    <row r="36" spans="3:13">
      <c r="C36" s="23" t="s">
        <v>60</v>
      </c>
      <c r="D36" s="17" t="s">
        <v>61</v>
      </c>
      <c r="E36" s="33" t="s">
        <v>44</v>
      </c>
      <c r="F36" s="20">
        <v>1.7999999999999999E-6</v>
      </c>
      <c r="G36" s="33" t="s">
        <v>44</v>
      </c>
      <c r="H36" s="20">
        <v>1.7999999999999999E-6</v>
      </c>
      <c r="I36" s="33" t="s">
        <v>44</v>
      </c>
      <c r="J36" s="20">
        <v>1.7999999999999999E-6</v>
      </c>
      <c r="K36" s="32">
        <f t="shared" si="1"/>
        <v>0</v>
      </c>
      <c r="L36" s="22" t="s">
        <v>28</v>
      </c>
      <c r="M36" s="30" t="s">
        <v>45</v>
      </c>
    </row>
    <row r="37" spans="3:13">
      <c r="C37" s="23" t="s">
        <v>62</v>
      </c>
      <c r="D37" s="17" t="s">
        <v>63</v>
      </c>
      <c r="E37" s="33" t="s">
        <v>44</v>
      </c>
      <c r="F37" s="20">
        <v>1.1999999999999999E-6</v>
      </c>
      <c r="G37" s="33" t="s">
        <v>44</v>
      </c>
      <c r="H37" s="20">
        <v>1.1999999999999999E-6</v>
      </c>
      <c r="I37" s="33" t="s">
        <v>44</v>
      </c>
      <c r="J37" s="20">
        <v>1.1999999999999999E-6</v>
      </c>
      <c r="K37" s="32">
        <f t="shared" si="1"/>
        <v>0</v>
      </c>
      <c r="L37" s="22" t="s">
        <v>28</v>
      </c>
      <c r="M37" s="30" t="s">
        <v>45</v>
      </c>
    </row>
    <row r="38" spans="3:13">
      <c r="C38" s="23" t="s">
        <v>185</v>
      </c>
      <c r="D38" s="17" t="s">
        <v>186</v>
      </c>
      <c r="E38" s="33" t="s">
        <v>44</v>
      </c>
      <c r="F38" s="20">
        <v>1.7999999999999999E-6</v>
      </c>
      <c r="G38" s="33" t="s">
        <v>44</v>
      </c>
      <c r="H38" s="20">
        <v>1.7999999999999999E-6</v>
      </c>
      <c r="I38" s="33" t="s">
        <v>44</v>
      </c>
      <c r="J38" s="20">
        <v>1.7999999999999999E-6</v>
      </c>
      <c r="K38" s="32">
        <f t="shared" si="1"/>
        <v>0</v>
      </c>
      <c r="L38" s="22" t="s">
        <v>28</v>
      </c>
      <c r="M38" s="30" t="s">
        <v>45</v>
      </c>
    </row>
    <row r="39" spans="3:13">
      <c r="C39" s="23" t="s">
        <v>64</v>
      </c>
      <c r="D39" s="17" t="s">
        <v>65</v>
      </c>
      <c r="E39" s="31"/>
      <c r="F39" s="20">
        <v>2.1</v>
      </c>
      <c r="G39" s="31"/>
      <c r="H39" s="20">
        <v>2.1</v>
      </c>
      <c r="I39" s="31"/>
      <c r="J39" s="20">
        <v>2.1</v>
      </c>
      <c r="K39" s="32">
        <f t="shared" si="1"/>
        <v>0</v>
      </c>
      <c r="L39" s="22" t="s">
        <v>28</v>
      </c>
      <c r="M39" s="30"/>
    </row>
    <row r="40" spans="3:13">
      <c r="C40" s="23" t="s">
        <v>66</v>
      </c>
      <c r="D40" s="17" t="s">
        <v>67</v>
      </c>
      <c r="E40" s="33" t="s">
        <v>44</v>
      </c>
      <c r="F40" s="20">
        <v>1.7999999999999999E-6</v>
      </c>
      <c r="G40" s="33" t="s">
        <v>44</v>
      </c>
      <c r="H40" s="20">
        <v>1.7999999999999999E-6</v>
      </c>
      <c r="I40" s="33" t="s">
        <v>44</v>
      </c>
      <c r="J40" s="20">
        <v>1.7999999999999999E-6</v>
      </c>
      <c r="K40" s="32">
        <f t="shared" si="1"/>
        <v>0</v>
      </c>
      <c r="L40" s="22" t="s">
        <v>28</v>
      </c>
      <c r="M40" s="30" t="s">
        <v>45</v>
      </c>
    </row>
    <row r="41" spans="3:13">
      <c r="C41" s="23" t="s">
        <v>68</v>
      </c>
      <c r="D41" s="17" t="s">
        <v>69</v>
      </c>
      <c r="E41" s="33" t="s">
        <v>44</v>
      </c>
      <c r="F41" s="20">
        <v>1.1999999999999999E-6</v>
      </c>
      <c r="G41" s="33" t="s">
        <v>44</v>
      </c>
      <c r="H41" s="20">
        <v>1.1999999999999999E-6</v>
      </c>
      <c r="I41" s="33" t="s">
        <v>44</v>
      </c>
      <c r="J41" s="20">
        <v>1.1999999999999999E-6</v>
      </c>
      <c r="K41" s="32">
        <f t="shared" si="1"/>
        <v>0</v>
      </c>
      <c r="L41" s="22" t="s">
        <v>28</v>
      </c>
      <c r="M41" s="30" t="s">
        <v>45</v>
      </c>
    </row>
    <row r="42" spans="3:13">
      <c r="C42" s="23" t="s">
        <v>70</v>
      </c>
      <c r="D42" s="17" t="s">
        <v>71</v>
      </c>
      <c r="E42" s="31"/>
      <c r="F42" s="20">
        <v>1.1999999999999999E-3</v>
      </c>
      <c r="G42" s="31"/>
      <c r="H42" s="20">
        <v>1.1999999999999999E-3</v>
      </c>
      <c r="I42" s="31"/>
      <c r="J42" s="20">
        <v>1.1999999999999999E-3</v>
      </c>
      <c r="K42" s="32">
        <f t="shared" si="1"/>
        <v>0</v>
      </c>
      <c r="L42" s="22" t="s">
        <v>28</v>
      </c>
      <c r="M42" s="30"/>
    </row>
    <row r="43" spans="3:13">
      <c r="C43" s="23" t="s">
        <v>72</v>
      </c>
      <c r="D43" s="17" t="s">
        <v>73</v>
      </c>
      <c r="E43" s="31"/>
      <c r="F43" s="20">
        <v>3.1</v>
      </c>
      <c r="G43" s="31"/>
      <c r="H43" s="20">
        <v>3.1</v>
      </c>
      <c r="I43" s="31"/>
      <c r="J43" s="20">
        <v>3.1</v>
      </c>
      <c r="K43" s="32">
        <f t="shared" si="1"/>
        <v>0</v>
      </c>
      <c r="L43" s="22" t="s">
        <v>28</v>
      </c>
      <c r="M43" s="30"/>
    </row>
    <row r="44" spans="3:13">
      <c r="C44" s="23" t="s">
        <v>74</v>
      </c>
      <c r="D44" s="17" t="s">
        <v>75</v>
      </c>
      <c r="E44" s="31"/>
      <c r="F44" s="20">
        <v>3.0000000000000001E-6</v>
      </c>
      <c r="G44" s="31"/>
      <c r="H44" s="20">
        <v>3.0000000000000001E-6</v>
      </c>
      <c r="I44" s="31"/>
      <c r="J44" s="20">
        <v>3.0000000000000001E-6</v>
      </c>
      <c r="K44" s="32">
        <f t="shared" si="1"/>
        <v>0</v>
      </c>
      <c r="L44" s="22" t="s">
        <v>28</v>
      </c>
      <c r="M44" s="30" t="s">
        <v>45</v>
      </c>
    </row>
    <row r="45" spans="3:13">
      <c r="C45" s="23" t="s">
        <v>76</v>
      </c>
      <c r="D45" s="17" t="s">
        <v>77</v>
      </c>
      <c r="E45" s="31"/>
      <c r="F45" s="20">
        <v>2.7999999999999999E-6</v>
      </c>
      <c r="G45" s="31"/>
      <c r="H45" s="20">
        <v>2.7999999999999999E-6</v>
      </c>
      <c r="I45" s="31"/>
      <c r="J45" s="20">
        <v>2.7999999999999999E-6</v>
      </c>
      <c r="K45" s="32">
        <f t="shared" si="1"/>
        <v>0</v>
      </c>
      <c r="L45" s="22" t="s">
        <v>28</v>
      </c>
      <c r="M45" s="30" t="s">
        <v>45</v>
      </c>
    </row>
    <row r="46" spans="3:13">
      <c r="C46" s="23" t="s">
        <v>78</v>
      </c>
      <c r="D46" s="17" t="s">
        <v>79</v>
      </c>
      <c r="E46" s="31"/>
      <c r="F46" s="20">
        <v>7.4999999999999997E-2</v>
      </c>
      <c r="G46" s="31"/>
      <c r="H46" s="20">
        <v>7.4999999999999997E-2</v>
      </c>
      <c r="I46" s="31"/>
      <c r="J46" s="20">
        <v>7.4999999999999997E-2</v>
      </c>
      <c r="K46" s="32">
        <f t="shared" si="1"/>
        <v>0</v>
      </c>
      <c r="L46" s="22" t="s">
        <v>25</v>
      </c>
      <c r="M46" s="30"/>
    </row>
    <row r="47" spans="3:13">
      <c r="C47" s="23" t="s">
        <v>80</v>
      </c>
      <c r="D47" s="17" t="s">
        <v>81</v>
      </c>
      <c r="E47" s="31"/>
      <c r="F47" s="20">
        <v>1.8</v>
      </c>
      <c r="G47" s="31"/>
      <c r="H47" s="20">
        <v>1.8</v>
      </c>
      <c r="I47" s="31"/>
      <c r="J47" s="20">
        <v>1.8</v>
      </c>
      <c r="K47" s="32">
        <f t="shared" si="1"/>
        <v>0</v>
      </c>
      <c r="L47" s="22" t="s">
        <v>28</v>
      </c>
      <c r="M47" s="30"/>
    </row>
    <row r="48" spans="3:13">
      <c r="C48" s="23" t="s">
        <v>82</v>
      </c>
      <c r="D48" s="17" t="s">
        <v>83</v>
      </c>
      <c r="E48" s="33" t="s">
        <v>44</v>
      </c>
      <c r="F48" s="20">
        <v>1.7999999999999999E-6</v>
      </c>
      <c r="G48" s="33" t="s">
        <v>44</v>
      </c>
      <c r="H48" s="20">
        <v>1.7999999999999999E-6</v>
      </c>
      <c r="I48" s="33" t="s">
        <v>44</v>
      </c>
      <c r="J48" s="20">
        <v>1.7999999999999999E-6</v>
      </c>
      <c r="K48" s="32">
        <f t="shared" si="1"/>
        <v>0</v>
      </c>
      <c r="L48" s="22" t="s">
        <v>28</v>
      </c>
      <c r="M48" s="30" t="s">
        <v>45</v>
      </c>
    </row>
    <row r="49" spans="3:13">
      <c r="C49" s="23" t="s">
        <v>84</v>
      </c>
      <c r="D49" s="17" t="s">
        <v>85</v>
      </c>
      <c r="E49" s="31"/>
      <c r="F49" s="20">
        <v>6.0999999999999997E-4</v>
      </c>
      <c r="G49" s="31"/>
      <c r="H49" s="20">
        <v>6.0999999999999997E-4</v>
      </c>
      <c r="I49" s="31"/>
      <c r="J49" s="20">
        <v>6.0999999999999997E-4</v>
      </c>
      <c r="K49" s="32">
        <f t="shared" si="1"/>
        <v>0</v>
      </c>
      <c r="L49" s="22" t="s">
        <v>28</v>
      </c>
      <c r="M49" s="30" t="s">
        <v>45</v>
      </c>
    </row>
    <row r="50" spans="3:13">
      <c r="C50" s="23" t="s">
        <v>86</v>
      </c>
      <c r="D50" s="17" t="s">
        <v>87</v>
      </c>
      <c r="E50" s="31"/>
      <c r="F50" s="20">
        <v>2.6</v>
      </c>
      <c r="G50" s="31"/>
      <c r="H50" s="20">
        <v>2.6</v>
      </c>
      <c r="I50" s="31"/>
      <c r="J50" s="20">
        <v>2.6</v>
      </c>
      <c r="K50" s="32">
        <f t="shared" si="1"/>
        <v>0</v>
      </c>
      <c r="L50" s="22" t="s">
        <v>28</v>
      </c>
      <c r="M50" s="30"/>
    </row>
    <row r="51" spans="3:13">
      <c r="C51" s="23" t="s">
        <v>88</v>
      </c>
      <c r="D51" s="17" t="s">
        <v>89</v>
      </c>
      <c r="E51" s="31"/>
      <c r="F51" s="20">
        <v>1.7E-5</v>
      </c>
      <c r="G51" s="31"/>
      <c r="H51" s="20">
        <v>1.7E-5</v>
      </c>
      <c r="I51" s="31"/>
      <c r="J51" s="20">
        <v>1.7E-5</v>
      </c>
      <c r="K51" s="32">
        <f t="shared" si="1"/>
        <v>0</v>
      </c>
      <c r="L51" s="22" t="s">
        <v>36</v>
      </c>
      <c r="M51" s="30" t="s">
        <v>45</v>
      </c>
    </row>
    <row r="52" spans="3:13">
      <c r="C52" s="23" t="s">
        <v>90</v>
      </c>
      <c r="D52" s="17" t="s">
        <v>91</v>
      </c>
      <c r="E52" s="31"/>
      <c r="F52" s="20">
        <v>1.6</v>
      </c>
      <c r="G52" s="31"/>
      <c r="H52" s="20">
        <v>1.6</v>
      </c>
      <c r="I52" s="31"/>
      <c r="J52" s="20">
        <v>1.6</v>
      </c>
      <c r="K52" s="32">
        <f t="shared" si="1"/>
        <v>0</v>
      </c>
      <c r="L52" s="22" t="s">
        <v>28</v>
      </c>
      <c r="M52" s="30"/>
    </row>
    <row r="53" spans="3:13">
      <c r="C53" s="23" t="s">
        <v>92</v>
      </c>
      <c r="D53" s="17" t="s">
        <v>93</v>
      </c>
      <c r="E53" s="31"/>
      <c r="F53" s="20">
        <v>5.0000000000000004E-6</v>
      </c>
      <c r="G53" s="31"/>
      <c r="H53" s="20">
        <v>5.0000000000000004E-6</v>
      </c>
      <c r="I53" s="31"/>
      <c r="J53" s="20">
        <v>5.0000000000000004E-6</v>
      </c>
      <c r="K53" s="32">
        <f t="shared" si="1"/>
        <v>0</v>
      </c>
      <c r="L53" s="22" t="s">
        <v>28</v>
      </c>
      <c r="M53" s="30" t="s">
        <v>45</v>
      </c>
    </row>
    <row r="54" spans="3:13">
      <c r="C54" s="23" t="s">
        <v>94</v>
      </c>
      <c r="D54" s="17" t="s">
        <v>95</v>
      </c>
      <c r="E54" s="31"/>
      <c r="F54" s="20">
        <v>3.3999999999999998E-3</v>
      </c>
      <c r="G54" s="31"/>
      <c r="H54" s="20">
        <v>3.3999999999999998E-3</v>
      </c>
      <c r="I54" s="31"/>
      <c r="J54" s="20">
        <v>3.3999999999999998E-3</v>
      </c>
      <c r="K54" s="32">
        <f t="shared" si="1"/>
        <v>0</v>
      </c>
      <c r="L54" s="22" t="s">
        <v>39</v>
      </c>
      <c r="M54" s="30"/>
    </row>
    <row r="55" spans="3:13">
      <c r="C55" s="23" t="s">
        <v>96</v>
      </c>
      <c r="D55" s="17" t="s">
        <v>30</v>
      </c>
      <c r="E55" s="31"/>
      <c r="F55" s="20" t="s">
        <v>30</v>
      </c>
      <c r="G55" s="31"/>
      <c r="H55" s="20" t="s">
        <v>30</v>
      </c>
      <c r="I55" s="31"/>
      <c r="J55" s="20" t="s">
        <v>30</v>
      </c>
      <c r="K55" s="133">
        <f>SUMIF(M27:M54,M55,K27:K54)</f>
        <v>0</v>
      </c>
      <c r="L55" s="22" t="s">
        <v>28</v>
      </c>
      <c r="M55" s="30" t="s">
        <v>45</v>
      </c>
    </row>
    <row r="56" spans="3:13">
      <c r="C56" s="23" t="s">
        <v>97</v>
      </c>
      <c r="D56" s="17" t="s">
        <v>98</v>
      </c>
      <c r="E56" s="33"/>
      <c r="F56" s="20">
        <v>2.0000000000000001E-4</v>
      </c>
      <c r="G56" s="33"/>
      <c r="H56" s="20">
        <v>2.0000000000000001E-4</v>
      </c>
      <c r="I56" s="33"/>
      <c r="J56" s="20">
        <v>2.0000000000000001E-4</v>
      </c>
      <c r="K56" s="133">
        <f t="shared" ref="K56:K69" si="2">IF($D$9&gt;0,$D$10*IF($C$85=1,F56/1000000*0.4536,IF($C$85=2,H56/1000000*0.4536,J56/1000000*0.4536)),$H$10*IF($C$85=1,F56/1000000*0.4536,IF($C$147=2,H56/1000000*0.4536,J56/1000000*0.4536)))</f>
        <v>0</v>
      </c>
      <c r="L56" s="22" t="s">
        <v>28</v>
      </c>
      <c r="M56" s="15"/>
    </row>
    <row r="57" spans="3:13">
      <c r="C57" s="23" t="s">
        <v>99</v>
      </c>
      <c r="D57" s="17" t="s">
        <v>100</v>
      </c>
      <c r="E57" s="33"/>
      <c r="F57" s="20">
        <v>4.4000000000000003E-3</v>
      </c>
      <c r="G57" s="33"/>
      <c r="H57" s="20">
        <v>4.4000000000000003E-3</v>
      </c>
      <c r="I57" s="33"/>
      <c r="J57" s="20">
        <v>4.4000000000000003E-3</v>
      </c>
      <c r="K57" s="133">
        <f t="shared" si="2"/>
        <v>0</v>
      </c>
      <c r="L57" s="22" t="s">
        <v>36</v>
      </c>
      <c r="M57" s="15"/>
    </row>
    <row r="58" spans="3:13">
      <c r="C58" s="23" t="s">
        <v>101</v>
      </c>
      <c r="D58" s="17" t="s">
        <v>102</v>
      </c>
      <c r="E58" s="33" t="s">
        <v>44</v>
      </c>
      <c r="F58" s="20">
        <v>1.2E-5</v>
      </c>
      <c r="G58" s="33" t="s">
        <v>44</v>
      </c>
      <c r="H58" s="20">
        <v>1.2E-5</v>
      </c>
      <c r="I58" s="33" t="s">
        <v>44</v>
      </c>
      <c r="J58" s="20">
        <v>1.2E-5</v>
      </c>
      <c r="K58" s="133">
        <f t="shared" si="2"/>
        <v>0</v>
      </c>
      <c r="L58" s="22" t="s">
        <v>28</v>
      </c>
      <c r="M58" s="15"/>
    </row>
    <row r="59" spans="3:13">
      <c r="C59" s="23" t="s">
        <v>103</v>
      </c>
      <c r="D59" s="17" t="s">
        <v>104</v>
      </c>
      <c r="E59" s="33"/>
      <c r="F59" s="20">
        <v>1.1000000000000001E-3</v>
      </c>
      <c r="G59" s="33"/>
      <c r="H59" s="20">
        <v>1.1000000000000001E-3</v>
      </c>
      <c r="I59" s="33"/>
      <c r="J59" s="20">
        <v>1.1000000000000001E-3</v>
      </c>
      <c r="K59" s="133">
        <f t="shared" si="2"/>
        <v>0</v>
      </c>
      <c r="L59" s="22" t="s">
        <v>36</v>
      </c>
      <c r="M59" s="15"/>
    </row>
    <row r="60" spans="3:13">
      <c r="C60" s="23" t="s">
        <v>105</v>
      </c>
      <c r="D60" s="17" t="s">
        <v>30</v>
      </c>
      <c r="E60" s="33"/>
      <c r="F60" s="20">
        <v>1.4E-3</v>
      </c>
      <c r="G60" s="33"/>
      <c r="H60" s="20">
        <v>1.4E-3</v>
      </c>
      <c r="I60" s="33"/>
      <c r="J60" s="20">
        <v>1.4E-3</v>
      </c>
      <c r="K60" s="133">
        <f t="shared" si="2"/>
        <v>0</v>
      </c>
      <c r="L60" s="22" t="s">
        <v>36</v>
      </c>
      <c r="M60" s="15"/>
    </row>
    <row r="61" spans="3:13">
      <c r="C61" s="23" t="s">
        <v>106</v>
      </c>
      <c r="D61" s="17" t="s">
        <v>107</v>
      </c>
      <c r="E61" s="33"/>
      <c r="F61" s="20">
        <v>8.3999999999999995E-5</v>
      </c>
      <c r="G61" s="33"/>
      <c r="H61" s="20">
        <v>8.3999999999999995E-5</v>
      </c>
      <c r="I61" s="33"/>
      <c r="J61" s="20">
        <v>8.3999999999999995E-5</v>
      </c>
      <c r="K61" s="133">
        <f t="shared" si="2"/>
        <v>0</v>
      </c>
      <c r="L61" s="22" t="s">
        <v>36</v>
      </c>
      <c r="M61" s="15"/>
    </row>
    <row r="62" spans="3:13">
      <c r="C62" s="23" t="s">
        <v>108</v>
      </c>
      <c r="D62" s="17" t="s">
        <v>109</v>
      </c>
      <c r="E62" s="33"/>
      <c r="F62" s="20">
        <v>8.4999999999999995E-4</v>
      </c>
      <c r="G62" s="33"/>
      <c r="H62" s="20">
        <v>8.4999999999999995E-4</v>
      </c>
      <c r="I62" s="33"/>
      <c r="J62" s="20">
        <v>8.4999999999999995E-4</v>
      </c>
      <c r="K62" s="133">
        <f t="shared" si="2"/>
        <v>0</v>
      </c>
      <c r="L62" s="22" t="s">
        <v>39</v>
      </c>
      <c r="M62" s="15"/>
    </row>
    <row r="63" spans="3:13">
      <c r="C63" s="23" t="s">
        <v>110</v>
      </c>
      <c r="D63" s="17" t="s">
        <v>111</v>
      </c>
      <c r="E63" s="33"/>
      <c r="F63" s="20">
        <v>3.8000000000000002E-4</v>
      </c>
      <c r="G63" s="33"/>
      <c r="H63" s="20">
        <v>3.8000000000000002E-4</v>
      </c>
      <c r="I63" s="33"/>
      <c r="J63" s="20">
        <v>3.8000000000000002E-4</v>
      </c>
      <c r="K63" s="133">
        <f t="shared" si="2"/>
        <v>0</v>
      </c>
      <c r="L63" s="22" t="s">
        <v>36</v>
      </c>
      <c r="M63" s="15"/>
    </row>
    <row r="64" spans="3:13">
      <c r="C64" s="23" t="s">
        <v>112</v>
      </c>
      <c r="D64" s="17" t="s">
        <v>113</v>
      </c>
      <c r="E64" s="33"/>
      <c r="F64" s="20">
        <v>2.5999999999999998E-4</v>
      </c>
      <c r="G64" s="33"/>
      <c r="H64" s="20">
        <v>2.5999999999999998E-4</v>
      </c>
      <c r="I64" s="33"/>
      <c r="J64" s="20">
        <v>2.5999999999999998E-4</v>
      </c>
      <c r="K64" s="133">
        <f t="shared" si="2"/>
        <v>0</v>
      </c>
      <c r="L64" s="22" t="s">
        <v>36</v>
      </c>
      <c r="M64" s="15"/>
    </row>
    <row r="65" spans="3:13">
      <c r="C65" s="23" t="s">
        <v>114</v>
      </c>
      <c r="D65" s="17" t="s">
        <v>115</v>
      </c>
      <c r="E65" s="33"/>
      <c r="F65" s="20">
        <v>1.1000000000000001E-3</v>
      </c>
      <c r="G65" s="33"/>
      <c r="H65" s="20">
        <v>1.1000000000000001E-3</v>
      </c>
      <c r="I65" s="33"/>
      <c r="J65" s="20">
        <v>1.1000000000000001E-3</v>
      </c>
      <c r="K65" s="133">
        <f t="shared" si="2"/>
        <v>0</v>
      </c>
      <c r="L65" s="22" t="s">
        <v>36</v>
      </c>
      <c r="M65" s="15"/>
    </row>
    <row r="66" spans="3:13">
      <c r="C66" s="23" t="s">
        <v>116</v>
      </c>
      <c r="D66" s="17" t="s">
        <v>117</v>
      </c>
      <c r="E66" s="33"/>
      <c r="F66" s="20">
        <v>2.0999999999999999E-3</v>
      </c>
      <c r="G66" s="33"/>
      <c r="H66" s="20">
        <v>2.0999999999999999E-3</v>
      </c>
      <c r="I66" s="33"/>
      <c r="J66" s="20">
        <v>2.0999999999999999E-3</v>
      </c>
      <c r="K66" s="133">
        <f t="shared" si="2"/>
        <v>0</v>
      </c>
      <c r="L66" s="22" t="s">
        <v>39</v>
      </c>
      <c r="M66" s="15"/>
    </row>
    <row r="67" spans="3:13">
      <c r="C67" s="23" t="s">
        <v>118</v>
      </c>
      <c r="D67" s="17" t="s">
        <v>119</v>
      </c>
      <c r="E67" s="33"/>
      <c r="F67" s="20">
        <v>2.4000000000000001E-5</v>
      </c>
      <c r="G67" s="33"/>
      <c r="H67" s="20">
        <v>2.4000000000000001E-5</v>
      </c>
      <c r="I67" s="33"/>
      <c r="J67" s="20">
        <v>2.4000000000000001E-5</v>
      </c>
      <c r="K67" s="133">
        <f t="shared" si="2"/>
        <v>0</v>
      </c>
      <c r="L67" s="22" t="s">
        <v>28</v>
      </c>
      <c r="M67" s="15"/>
    </row>
    <row r="68" spans="3:13">
      <c r="C68" s="23" t="s">
        <v>120</v>
      </c>
      <c r="D68" s="17" t="s">
        <v>121</v>
      </c>
      <c r="E68" s="33"/>
      <c r="F68" s="20">
        <v>2.3E-3</v>
      </c>
      <c r="G68" s="33"/>
      <c r="H68" s="20">
        <v>2.3E-3</v>
      </c>
      <c r="I68" s="33"/>
      <c r="J68" s="20">
        <v>2.3E-3</v>
      </c>
      <c r="K68" s="133">
        <f t="shared" si="2"/>
        <v>0</v>
      </c>
      <c r="L68" s="22" t="s">
        <v>36</v>
      </c>
      <c r="M68" s="15"/>
    </row>
    <row r="69" spans="3:13" ht="16.2" thickBot="1">
      <c r="C69" s="35" t="s">
        <v>122</v>
      </c>
      <c r="D69" s="36" t="s">
        <v>123</v>
      </c>
      <c r="E69" s="37"/>
      <c r="F69" s="38">
        <v>2.9000000000000001E-2</v>
      </c>
      <c r="G69" s="37"/>
      <c r="H69" s="38">
        <v>2.9000000000000001E-2</v>
      </c>
      <c r="I69" s="37"/>
      <c r="J69" s="38">
        <v>2.9000000000000001E-2</v>
      </c>
      <c r="K69" s="134">
        <f t="shared" si="2"/>
        <v>0</v>
      </c>
      <c r="L69" s="39" t="s">
        <v>28</v>
      </c>
      <c r="M69" s="40"/>
    </row>
    <row r="70" spans="3:13">
      <c r="C70" s="41" t="s">
        <v>124</v>
      </c>
      <c r="D70" s="41"/>
      <c r="E70" s="13"/>
      <c r="F70" s="42"/>
      <c r="G70" s="13"/>
      <c r="H70" s="42"/>
      <c r="I70" s="13"/>
      <c r="J70" s="42"/>
      <c r="K70" s="13"/>
      <c r="L70" s="32"/>
      <c r="M70" s="43"/>
    </row>
    <row r="71" spans="3:13">
      <c r="C71" s="44" t="s">
        <v>125</v>
      </c>
      <c r="D71" s="45"/>
      <c r="E71" s="8"/>
      <c r="F71" s="8"/>
      <c r="G71" s="46"/>
      <c r="H71" s="47"/>
      <c r="I71" s="46"/>
      <c r="J71" s="47"/>
      <c r="K71" s="46"/>
      <c r="L71" s="45"/>
      <c r="M71" s="11"/>
    </row>
    <row r="72" spans="3:13">
      <c r="C72" s="44" t="s">
        <v>126</v>
      </c>
      <c r="D72" s="44"/>
      <c r="E72" s="44"/>
      <c r="F72" s="44"/>
      <c r="G72" s="44"/>
      <c r="H72" s="48"/>
      <c r="I72" s="44"/>
      <c r="J72" s="48"/>
      <c r="K72" s="44"/>
      <c r="L72" s="44"/>
      <c r="M72" s="9"/>
    </row>
    <row r="73" spans="3:13">
      <c r="C73" s="49"/>
      <c r="D73" s="44"/>
      <c r="E73" s="44"/>
      <c r="F73" s="44"/>
      <c r="G73" s="44"/>
      <c r="H73" s="48"/>
      <c r="I73" s="44"/>
      <c r="J73" s="48"/>
      <c r="K73" s="44"/>
      <c r="L73" s="44"/>
      <c r="M73" s="9"/>
    </row>
    <row r="74" spans="3:13">
      <c r="C74" s="50" t="s">
        <v>127</v>
      </c>
      <c r="D74" s="49"/>
      <c r="E74" s="49"/>
      <c r="F74" s="49"/>
      <c r="G74" s="49"/>
      <c r="H74" s="51"/>
      <c r="I74" s="49"/>
      <c r="J74" s="51"/>
      <c r="K74" s="49"/>
      <c r="L74" s="49"/>
      <c r="M74" s="11"/>
    </row>
    <row r="75" spans="3:13" ht="18.600000000000001">
      <c r="C75" s="45"/>
      <c r="D75" s="45"/>
      <c r="E75" s="161" t="s">
        <v>187</v>
      </c>
      <c r="F75" s="52" t="s">
        <v>128</v>
      </c>
      <c r="G75" s="49"/>
      <c r="H75" s="51"/>
      <c r="I75" s="49"/>
      <c r="J75" s="51"/>
      <c r="K75" s="49"/>
      <c r="L75" s="49"/>
      <c r="M75" s="11"/>
    </row>
    <row r="76" spans="3:13" ht="18.600000000000001">
      <c r="C76" s="45"/>
      <c r="D76" s="45"/>
      <c r="E76" s="162" t="s">
        <v>129</v>
      </c>
      <c r="F76" s="163">
        <f>IF(D10&gt;0,D10,H10)</f>
        <v>0</v>
      </c>
      <c r="G76" s="52" t="s">
        <v>130</v>
      </c>
      <c r="H76" s="51"/>
      <c r="I76" s="49"/>
      <c r="J76" s="51"/>
      <c r="K76" s="49"/>
      <c r="L76" s="49"/>
      <c r="M76" s="11"/>
    </row>
    <row r="77" spans="3:13">
      <c r="C77" s="45"/>
      <c r="D77" s="45"/>
      <c r="E77" s="162" t="s">
        <v>131</v>
      </c>
      <c r="F77" s="361">
        <f>K18</f>
        <v>0</v>
      </c>
      <c r="G77" s="361"/>
      <c r="H77" s="51"/>
      <c r="I77" s="49"/>
      <c r="J77" s="51"/>
      <c r="K77" s="49"/>
      <c r="L77" s="49"/>
      <c r="M77" s="11"/>
    </row>
    <row r="78" spans="3:13">
      <c r="C78" s="49"/>
      <c r="D78" s="49"/>
      <c r="E78" s="49"/>
      <c r="F78" s="49"/>
      <c r="G78" s="49"/>
      <c r="H78" s="51"/>
      <c r="I78" s="49"/>
      <c r="J78" s="51"/>
      <c r="K78" s="49"/>
      <c r="L78" s="49"/>
      <c r="M78" s="11"/>
    </row>
    <row r="79" spans="3:13">
      <c r="C79" s="49"/>
      <c r="D79" s="49"/>
      <c r="E79" s="49"/>
      <c r="F79" s="49"/>
      <c r="G79" s="49"/>
      <c r="H79" s="51"/>
      <c r="I79" s="49"/>
      <c r="J79" s="51"/>
      <c r="K79" s="49"/>
      <c r="L79" s="49"/>
      <c r="M79" s="11"/>
    </row>
    <row r="80" spans="3:13">
      <c r="C80" s="49"/>
      <c r="D80" s="49"/>
      <c r="E80" s="49"/>
      <c r="F80" s="49"/>
      <c r="G80" s="49"/>
      <c r="H80" s="51"/>
      <c r="I80" s="49"/>
      <c r="J80" s="51"/>
      <c r="K80" s="49"/>
      <c r="L80" s="49"/>
      <c r="M80" s="11"/>
    </row>
    <row r="81" spans="3:17" hidden="1">
      <c r="C81" s="188" t="s">
        <v>132</v>
      </c>
      <c r="D81" s="189"/>
      <c r="E81" s="53"/>
      <c r="F81" s="49"/>
      <c r="G81" s="49"/>
      <c r="H81" s="51"/>
      <c r="I81" s="49"/>
      <c r="J81" s="51"/>
      <c r="K81" s="49"/>
      <c r="L81" s="49"/>
      <c r="M81" s="11"/>
    </row>
    <row r="82" spans="3:17" hidden="1">
      <c r="C82" s="190" t="s">
        <v>133</v>
      </c>
      <c r="D82" s="191"/>
      <c r="E82" s="54"/>
      <c r="F82" s="49"/>
      <c r="G82" s="49"/>
      <c r="H82" s="51"/>
      <c r="I82" s="49"/>
      <c r="J82" s="51"/>
      <c r="K82" s="49"/>
      <c r="L82" s="49"/>
      <c r="M82" s="11"/>
    </row>
    <row r="83" spans="3:17" hidden="1">
      <c r="C83" s="190" t="s">
        <v>134</v>
      </c>
      <c r="D83" s="191"/>
      <c r="E83" s="54"/>
      <c r="F83" s="49"/>
      <c r="G83" s="49"/>
      <c r="H83" s="51"/>
      <c r="I83" s="49"/>
      <c r="J83" s="51"/>
      <c r="K83" s="49"/>
      <c r="L83" s="49"/>
      <c r="M83" s="11"/>
    </row>
    <row r="84" spans="3:17" hidden="1">
      <c r="C84" s="190" t="s">
        <v>135</v>
      </c>
      <c r="D84" s="191"/>
      <c r="E84" s="54"/>
      <c r="F84" s="49"/>
      <c r="G84" s="49"/>
      <c r="H84" s="51"/>
      <c r="I84" s="49"/>
      <c r="J84" s="51"/>
      <c r="K84" s="49"/>
      <c r="L84" s="49"/>
      <c r="M84" s="11"/>
    </row>
    <row r="85" spans="3:17" ht="16.2" hidden="1" thickBot="1">
      <c r="C85" s="192">
        <v>1</v>
      </c>
      <c r="D85" s="193"/>
      <c r="E85" s="55"/>
      <c r="F85" s="49"/>
      <c r="G85" s="49"/>
      <c r="H85" s="51"/>
      <c r="I85" s="49"/>
      <c r="J85" s="51"/>
      <c r="K85" s="49"/>
      <c r="L85" s="49"/>
      <c r="M85" s="11"/>
    </row>
    <row r="88" spans="3:17" ht="16.2" thickBot="1">
      <c r="C88" s="2" t="s">
        <v>149</v>
      </c>
    </row>
    <row r="89" spans="3:17" ht="49.8" thickBot="1">
      <c r="C89" s="292" t="s">
        <v>150</v>
      </c>
      <c r="D89" s="293" t="s">
        <v>156</v>
      </c>
      <c r="E89" s="293" t="s">
        <v>157</v>
      </c>
      <c r="F89" s="293" t="s">
        <v>151</v>
      </c>
      <c r="G89" s="294" t="s">
        <v>158</v>
      </c>
      <c r="N89" s="4"/>
      <c r="Q89" s="3"/>
    </row>
    <row r="90" spans="3:17">
      <c r="C90" s="62">
        <f>'Input-Output'!D28</f>
        <v>0</v>
      </c>
      <c r="D90" s="59">
        <f>'Input-Output'!E28/2118.88*3600*'Input-Output'!F28*'Input-Output'!G28*'Input-Output'!H28</f>
        <v>0</v>
      </c>
      <c r="E90" s="59">
        <v>20</v>
      </c>
      <c r="F90" s="65">
        <f>E90/1000000*D90</f>
        <v>0</v>
      </c>
      <c r="G90" s="128">
        <f>F90*0.42</f>
        <v>0</v>
      </c>
      <c r="N90" s="4"/>
      <c r="Q90" s="3"/>
    </row>
    <row r="91" spans="3:17">
      <c r="C91" s="62">
        <f>'Input-Output'!D29</f>
        <v>0</v>
      </c>
      <c r="D91" s="59">
        <f>'Input-Output'!E29/2118.88*3600*'Input-Output'!F29*'Input-Output'!G29*'Input-Output'!H29</f>
        <v>0</v>
      </c>
      <c r="E91" s="59">
        <v>20</v>
      </c>
      <c r="F91" s="67">
        <f t="shared" ref="F91:F96" si="3">E91/1000000*D91</f>
        <v>0</v>
      </c>
      <c r="G91" s="129">
        <f t="shared" ref="G91:G96" si="4">F91*0.42</f>
        <v>0</v>
      </c>
      <c r="N91" s="4"/>
      <c r="Q91" s="3"/>
    </row>
    <row r="92" spans="3:17">
      <c r="C92" s="62">
        <f>'Input-Output'!D30</f>
        <v>0</v>
      </c>
      <c r="D92" s="59">
        <f>'Input-Output'!E30/2118.88*3600*'Input-Output'!F30*'Input-Output'!G30*'Input-Output'!H30</f>
        <v>0</v>
      </c>
      <c r="E92" s="59">
        <v>20</v>
      </c>
      <c r="F92" s="67">
        <f t="shared" si="3"/>
        <v>0</v>
      </c>
      <c r="G92" s="129">
        <f t="shared" si="4"/>
        <v>0</v>
      </c>
      <c r="N92" s="4"/>
      <c r="Q92" s="3"/>
    </row>
    <row r="93" spans="3:17">
      <c r="C93" s="62">
        <f>'Input-Output'!D31</f>
        <v>0</v>
      </c>
      <c r="D93" s="59">
        <f>'Input-Output'!E31/2118.88*3600*'Input-Output'!F31*'Input-Output'!G31*'Input-Output'!H31</f>
        <v>0</v>
      </c>
      <c r="E93" s="59">
        <v>20</v>
      </c>
      <c r="F93" s="67">
        <f t="shared" si="3"/>
        <v>0</v>
      </c>
      <c r="G93" s="129">
        <f t="shared" si="4"/>
        <v>0</v>
      </c>
      <c r="N93" s="4"/>
      <c r="Q93" s="3"/>
    </row>
    <row r="94" spans="3:17">
      <c r="C94" s="62">
        <f>'Input-Output'!D32</f>
        <v>0</v>
      </c>
      <c r="D94" s="59">
        <f>'Input-Output'!E32/2118.88*3600*'Input-Output'!F32*'Input-Output'!G32*'Input-Output'!H32</f>
        <v>0</v>
      </c>
      <c r="E94" s="59">
        <v>20</v>
      </c>
      <c r="F94" s="67">
        <f t="shared" si="3"/>
        <v>0</v>
      </c>
      <c r="G94" s="129">
        <f t="shared" si="4"/>
        <v>0</v>
      </c>
      <c r="N94" s="4"/>
      <c r="Q94" s="3"/>
    </row>
    <row r="95" spans="3:17">
      <c r="C95" s="62">
        <f>'Input-Output'!D33</f>
        <v>0</v>
      </c>
      <c r="D95" s="59">
        <f>'Input-Output'!E33/2118.88*3600*'Input-Output'!F33*'Input-Output'!G33*'Input-Output'!H33</f>
        <v>0</v>
      </c>
      <c r="E95" s="59">
        <v>20</v>
      </c>
      <c r="F95" s="67">
        <f t="shared" si="3"/>
        <v>0</v>
      </c>
      <c r="G95" s="129">
        <f t="shared" si="4"/>
        <v>0</v>
      </c>
      <c r="N95" s="4"/>
      <c r="Q95" s="3"/>
    </row>
    <row r="96" spans="3:17" ht="16.2" thickBot="1">
      <c r="C96" s="63">
        <f>'Input-Output'!D34</f>
        <v>0</v>
      </c>
      <c r="D96" s="58">
        <f>'Input-Output'!E34/2118.88*3600*'Input-Output'!F34*'Input-Output'!G34*'Input-Output'!H34</f>
        <v>0</v>
      </c>
      <c r="E96" s="58">
        <v>20</v>
      </c>
      <c r="F96" s="71">
        <f t="shared" si="3"/>
        <v>0</v>
      </c>
      <c r="G96" s="130">
        <f t="shared" si="4"/>
        <v>0</v>
      </c>
      <c r="N96" s="4"/>
      <c r="Q96" s="3"/>
    </row>
    <row r="97" spans="3:17" ht="16.2" thickBot="1">
      <c r="C97" s="60" t="s">
        <v>152</v>
      </c>
      <c r="D97" s="61"/>
      <c r="E97" s="61"/>
      <c r="F97" s="72">
        <f>SUM(F90:F96)</f>
        <v>0</v>
      </c>
      <c r="G97" s="131">
        <f>SUM(G90:G96)</f>
        <v>0</v>
      </c>
      <c r="N97" s="4"/>
      <c r="Q97" s="3"/>
    </row>
    <row r="98" spans="3:17">
      <c r="C98" s="3" t="s">
        <v>155</v>
      </c>
    </row>
    <row r="100" spans="3:17">
      <c r="C100" s="2" t="s">
        <v>174</v>
      </c>
    </row>
    <row r="101" spans="3:17" ht="18.600000000000001">
      <c r="C101" s="117" t="s">
        <v>175</v>
      </c>
      <c r="D101" s="3" t="s">
        <v>176</v>
      </c>
      <c r="G101" s="3" t="s">
        <v>177</v>
      </c>
    </row>
    <row r="102" spans="3:17" ht="18.600000000000001">
      <c r="C102" s="117" t="s">
        <v>129</v>
      </c>
      <c r="D102" s="120">
        <f>'Input-Output'!E28</f>
        <v>0</v>
      </c>
      <c r="E102" s="3" t="s">
        <v>184</v>
      </c>
      <c r="F102" s="121">
        <f>'Input-Output'!F28</f>
        <v>0</v>
      </c>
      <c r="G102" s="119">
        <f>'Input-Output'!G28</f>
        <v>0</v>
      </c>
      <c r="H102" s="118">
        <f>'Input-Output'!H28</f>
        <v>0</v>
      </c>
    </row>
    <row r="103" spans="3:17" ht="18.600000000000001">
      <c r="C103" s="117" t="s">
        <v>129</v>
      </c>
      <c r="D103" s="3">
        <f>'Input-Output'!E28/2118.88*3600*'Input-Output'!F28*'Input-Output'!G28*'Input-Output'!H28</f>
        <v>0</v>
      </c>
      <c r="E103" s="3" t="s">
        <v>178</v>
      </c>
    </row>
    <row r="104" spans="3:17">
      <c r="C104" s="117"/>
    </row>
    <row r="105" spans="3:17" ht="18.600000000000001">
      <c r="C105" s="117" t="s">
        <v>188</v>
      </c>
      <c r="D105" s="3" t="s">
        <v>179</v>
      </c>
    </row>
    <row r="106" spans="3:17" ht="18.600000000000001">
      <c r="C106" s="117" t="s">
        <v>129</v>
      </c>
      <c r="D106" s="3">
        <f>D103</f>
        <v>0</v>
      </c>
      <c r="E106" s="3" t="s">
        <v>180</v>
      </c>
    </row>
    <row r="107" spans="3:17">
      <c r="C107" s="117" t="s">
        <v>129</v>
      </c>
      <c r="D107" s="122">
        <f>D106*20/1000000</f>
        <v>0</v>
      </c>
    </row>
    <row r="108" spans="3:17">
      <c r="C108" s="117"/>
    </row>
  </sheetData>
  <sheetProtection sheet="1"/>
  <mergeCells count="19">
    <mergeCell ref="E26:F26"/>
    <mergeCell ref="F77:G77"/>
    <mergeCell ref="E23:F23"/>
    <mergeCell ref="C5:J5"/>
    <mergeCell ref="C6:J6"/>
    <mergeCell ref="E22:F22"/>
    <mergeCell ref="E24:F24"/>
    <mergeCell ref="E25:F25"/>
    <mergeCell ref="E17:F17"/>
    <mergeCell ref="E18:F18"/>
    <mergeCell ref="E19:F19"/>
    <mergeCell ref="E20:F20"/>
    <mergeCell ref="E21:F21"/>
    <mergeCell ref="L13:L15"/>
    <mergeCell ref="E14:J14"/>
    <mergeCell ref="E15:F15"/>
    <mergeCell ref="G15:H15"/>
    <mergeCell ref="I15:J15"/>
    <mergeCell ref="E13:J13"/>
  </mergeCells>
  <phoneticPr fontId="0" type="noConversion"/>
  <pageMargins left="0.7" right="0.7" top="0.75" bottom="0.75" header="0.3" footer="0.3"/>
  <pageSetup scale="53" orientation="portrait" r:id="rId1"/>
  <colBreaks count="1" manualBreakCount="1">
    <brk id="13" max="114" man="1"/>
  </colBreaks>
  <drawing r:id="rId2"/>
</worksheet>
</file>

<file path=xl/worksheets/sheet5.xml><?xml version="1.0" encoding="utf-8"?>
<worksheet xmlns="http://schemas.openxmlformats.org/spreadsheetml/2006/main" xmlns:r="http://schemas.openxmlformats.org/officeDocument/2006/relationships">
  <sheetPr>
    <tabColor theme="3" tint="-0.499984740745262"/>
  </sheetPr>
  <dimension ref="A1:D36"/>
  <sheetViews>
    <sheetView zoomScaleNormal="100" workbookViewId="0"/>
  </sheetViews>
  <sheetFormatPr defaultColWidth="9.109375" defaultRowHeight="15.6"/>
  <cols>
    <col min="1" max="1" width="8.88671875" style="1" customWidth="1"/>
    <col min="2" max="2" width="17" style="1" customWidth="1"/>
    <col min="3" max="3" width="101.109375" style="3" customWidth="1"/>
    <col min="4" max="16384" width="9.109375" style="3"/>
  </cols>
  <sheetData>
    <row r="1" spans="1:4" s="102" customFormat="1" ht="48" customHeight="1">
      <c r="A1" s="1"/>
      <c r="B1" s="1"/>
      <c r="C1" s="101"/>
    </row>
    <row r="2" spans="1:4" s="102" customFormat="1">
      <c r="A2" s="1"/>
      <c r="B2" s="1"/>
      <c r="C2" s="103" t="s">
        <v>170</v>
      </c>
    </row>
    <row r="3" spans="1:4" s="102" customFormat="1" ht="8.4" customHeight="1">
      <c r="A3" s="1"/>
      <c r="B3" s="1"/>
      <c r="C3" s="103"/>
    </row>
    <row r="4" spans="1:4" s="102" customFormat="1" ht="12" customHeight="1">
      <c r="A4" s="1"/>
      <c r="B4" s="1"/>
      <c r="C4" s="276" t="s">
        <v>251</v>
      </c>
      <c r="D4" s="114"/>
    </row>
    <row r="5" spans="1:4" s="104" customFormat="1" ht="2.4" customHeight="1">
      <c r="A5" s="95"/>
      <c r="B5" s="95"/>
    </row>
    <row r="6" spans="1:4" s="104" customFormat="1" ht="15" thickBot="1">
      <c r="A6" s="183"/>
      <c r="B6" s="183"/>
    </row>
    <row r="7" spans="1:4" s="1" customFormat="1" ht="36" customHeight="1" thickBot="1">
      <c r="A7" s="95"/>
      <c r="B7" s="95"/>
      <c r="C7" s="158" t="s">
        <v>207</v>
      </c>
      <c r="D7" s="156"/>
    </row>
    <row r="8" spans="1:4" ht="16.2" thickBot="1">
      <c r="A8" s="95"/>
      <c r="B8" s="95"/>
    </row>
    <row r="9" spans="1:4" ht="31.2">
      <c r="A9" s="95"/>
      <c r="B9" s="95"/>
      <c r="C9" s="250" t="s">
        <v>168</v>
      </c>
    </row>
    <row r="10" spans="1:4">
      <c r="A10" s="102"/>
      <c r="B10" s="102"/>
      <c r="C10" s="251" t="s">
        <v>169</v>
      </c>
    </row>
    <row r="11" spans="1:4" s="100" customFormat="1" ht="31.2">
      <c r="A11" s="1"/>
      <c r="B11" s="1"/>
      <c r="C11" s="252" t="s">
        <v>181</v>
      </c>
    </row>
    <row r="12" spans="1:4">
      <c r="C12" s="253" t="s">
        <v>166</v>
      </c>
    </row>
    <row r="13" spans="1:4" ht="31.2">
      <c r="C13" s="254" t="s">
        <v>167</v>
      </c>
    </row>
    <row r="14" spans="1:4" ht="16.2" thickBot="1">
      <c r="C14" s="255" t="s">
        <v>191</v>
      </c>
    </row>
    <row r="16" spans="1:4" ht="21" thickBot="1">
      <c r="C16" s="248" t="s">
        <v>241</v>
      </c>
    </row>
    <row r="17" spans="1:3" ht="31.2">
      <c r="C17" s="307" t="s">
        <v>257</v>
      </c>
    </row>
    <row r="18" spans="1:3" ht="46.8">
      <c r="C18" s="308" t="s">
        <v>258</v>
      </c>
    </row>
    <row r="19" spans="1:3" ht="46.8">
      <c r="C19" s="308" t="s">
        <v>259</v>
      </c>
    </row>
    <row r="20" spans="1:3" ht="31.8" thickBot="1">
      <c r="C20" s="309" t="s">
        <v>260</v>
      </c>
    </row>
    <row r="21" spans="1:3" s="151" customFormat="1">
      <c r="A21" s="310"/>
      <c r="B21" s="310"/>
      <c r="C21" s="311" t="s">
        <v>261</v>
      </c>
    </row>
    <row r="22" spans="1:3">
      <c r="C22" s="249"/>
    </row>
    <row r="23" spans="1:3">
      <c r="C23" s="249"/>
    </row>
    <row r="24" spans="1:3">
      <c r="C24" s="249"/>
    </row>
    <row r="26" spans="1:3" s="151" customFormat="1">
      <c r="A26" s="312"/>
      <c r="B26" s="312"/>
      <c r="C26" s="154" t="s">
        <v>216</v>
      </c>
    </row>
    <row r="27" spans="1:3" ht="16.2" thickBot="1">
      <c r="C27" s="164"/>
    </row>
    <row r="28" spans="1:3" ht="65.400000000000006" thickBot="1">
      <c r="C28" s="194" t="s">
        <v>217</v>
      </c>
    </row>
    <row r="29" spans="1:3">
      <c r="C29" s="165"/>
    </row>
    <row r="30" spans="1:3">
      <c r="C30" s="165"/>
    </row>
    <row r="31" spans="1:3">
      <c r="C31" s="165"/>
    </row>
    <row r="32" spans="1:3">
      <c r="C32" s="165"/>
    </row>
    <row r="33" spans="3:3">
      <c r="C33" s="165"/>
    </row>
    <row r="34" spans="3:3">
      <c r="C34" s="165"/>
    </row>
    <row r="35" spans="3:3">
      <c r="C35" s="165"/>
    </row>
    <row r="36" spans="3:3">
      <c r="C36" s="165"/>
    </row>
  </sheetData>
  <sheetProtection sheet="1" objects="1" scenarios="1"/>
  <phoneticPr fontId="0" type="noConversion"/>
  <hyperlinks>
    <hyperlink ref="C12" r:id="rId1"/>
    <hyperlink ref="C10" r:id="rId2"/>
    <hyperlink ref="C14" r:id="rId3"/>
    <hyperlink ref="C21" r:id="rId4"/>
  </hyperlinks>
  <pageMargins left="0.7" right="0.7" top="0.75" bottom="0.75" header="0.3" footer="0.3"/>
  <pageSetup orientation="portrait" verticalDpi="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Input-Output</vt:lpstr>
      <vt:lpstr>All Substances</vt:lpstr>
      <vt:lpstr>Calculations</vt:lpstr>
      <vt:lpstr>References</vt:lpstr>
      <vt:lpstr>Instructions!Print_Area</vt:lpstr>
    </vt:vector>
  </TitlesOfParts>
  <Company>Pinchin Environmental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McDonald</dc:creator>
  <cp:lastModifiedBy>bmohamme</cp:lastModifiedBy>
  <cp:lastPrinted>2009-10-13T18:37:04Z</cp:lastPrinted>
  <dcterms:created xsi:type="dcterms:W3CDTF">2009-07-06T15:48:50Z</dcterms:created>
  <dcterms:modified xsi:type="dcterms:W3CDTF">2014-03-20T15:54:05Z</dcterms:modified>
</cp:coreProperties>
</file>