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O:\Procurement Office\Law\Toronto, City of\Tenant First\FORMS\"/>
    </mc:Choice>
  </mc:AlternateContent>
  <xr:revisionPtr revIDLastSave="0" documentId="8_{9E7C12E8-C7B6-4836-953D-0536E70F48E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rm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2" l="1"/>
  <c r="L20" i="2"/>
  <c r="K20" i="2"/>
  <c r="I20" i="2"/>
  <c r="H20" i="2"/>
  <c r="G20" i="2"/>
  <c r="E20" i="2"/>
  <c r="C20" i="2"/>
  <c r="F19" i="2"/>
  <c r="J19" i="2" s="1"/>
  <c r="F18" i="2"/>
  <c r="J18" i="2" s="1"/>
  <c r="J17" i="2"/>
  <c r="F17" i="2"/>
  <c r="J16" i="2"/>
  <c r="F16" i="2"/>
  <c r="F15" i="2"/>
  <c r="J15" i="2" s="1"/>
  <c r="F14" i="2"/>
  <c r="J14" i="2" s="1"/>
  <c r="J20" i="2" s="1"/>
  <c r="F20" i="2" l="1"/>
  <c r="D14" i="2"/>
  <c r="D19" i="2"/>
  <c r="D16" i="2"/>
  <c r="D17" i="2"/>
  <c r="D15" i="2"/>
  <c r="D18" i="2"/>
</calcChain>
</file>

<file path=xl/sharedStrings.xml><?xml version="1.0" encoding="utf-8"?>
<sst xmlns="http://schemas.openxmlformats.org/spreadsheetml/2006/main" count="30" uniqueCount="30">
  <si>
    <t>Total</t>
  </si>
  <si>
    <t>all remaining wards</t>
  </si>
  <si>
    <t>F</t>
  </si>
  <si>
    <t>23, 25</t>
  </si>
  <si>
    <t>E</t>
  </si>
  <si>
    <t>20, 21, 24</t>
  </si>
  <si>
    <t>D</t>
  </si>
  <si>
    <t>C</t>
  </si>
  <si>
    <t>13, 14</t>
  </si>
  <si>
    <t>B</t>
  </si>
  <si>
    <t>4, 5, 9, 11, 12</t>
  </si>
  <si>
    <t>A</t>
  </si>
  <si>
    <t>10-year Capital Needs
($ millions)</t>
  </si>
  <si>
    <t>Capital Repair Backlog
($ millions)</t>
  </si>
  <si>
    <t>MPAC Assessed Value
($ millions)</t>
  </si>
  <si>
    <t>Number of Units</t>
  </si>
  <si>
    <t>Number of Buildings</t>
  </si>
  <si>
    <t>Ward</t>
  </si>
  <si>
    <t>Bundle</t>
  </si>
  <si>
    <t>Minimum Pricing</t>
  </si>
  <si>
    <t>Portion of Mortgage</t>
  </si>
  <si>
    <t>Transaction Costs</t>
  </si>
  <si>
    <t>Request for Proposals for the Ownership and Operation of TCHC's Scattered House Portfolio</t>
  </si>
  <si>
    <t>Outstanding Mortgage</t>
  </si>
  <si>
    <t>Portion of   Total Portfolio Assessed Value</t>
  </si>
  <si>
    <t>Form 1 - Pricing</t>
  </si>
  <si>
    <t>Proposed Price</t>
  </si>
  <si>
    <t>Form 1 - Pricing Instructions</t>
  </si>
  <si>
    <t xml:space="preserve">Proponent Name: </t>
  </si>
  <si>
    <t xml:space="preserve">Proponents must complete Form 1 - Pricing by entering their name in the Proponent Name cell and their Proposed Price for each Bundle that the proponent is submitting a proposal for in the Proposed Price column. If a proponent is not submitting a proposal for a particular bundle, the proponent must input 'N/A' into the Proposed Price column. 
The Proposed Price for each Bundle must not be less than the Minimum Pricing as stated in the Minimum Pricing column for that Bundle. If a Proposed Price for a particular Bundle is less than the Minimum Pricing or if the Proposed Price cell for a particular Bundle is left blank, proponents will have the opportunity to rectify their Form 1 - Pricing according to the process as described in Part 2, section 2.2. of the RFP. 
Pricing will be scored per Bundle. Proponents will receive a score based on the relative formula set out in Appendix C - Pricing using the Proposed Price for each Bundle for which the propenent has submitted a proposal.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</si>
</sst>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  <numFmt numFmtId="165" formatCode="&quot;$&quot;#,##0.00"/>
    <numFmt numFmtId="166" formatCode="_-* #,##0_-;\-* #,##0_-;_-* &quot;-&quot;??_-;_-@_-"/>
  </numFmts>
  <fonts count="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164" fontId="2" fillId="0" borderId="1" xfId="1" applyNumberFormat="1" applyFont="1" applyBorder="1"/>
    <xf numFmtId="164" fontId="2" fillId="0" borderId="2" xfId="1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0" fontId="0" fillId="0" borderId="5" xfId="0" applyBorder="1" applyAlignment="1">
      <alignment horizontal="right"/>
    </xf>
    <xf numFmtId="164" fontId="0" fillId="0" borderId="7" xfId="1" applyNumberFormat="1" applyFont="1" applyBorder="1"/>
    <xf numFmtId="164" fontId="0" fillId="0" borderId="8" xfId="1" applyNumberFormat="1" applyFont="1" applyBorder="1"/>
    <xf numFmtId="0" fontId="0" fillId="0" borderId="8" xfId="0" applyBorder="1" applyAlignment="1">
      <alignment horizontal="right"/>
    </xf>
    <xf numFmtId="164" fontId="0" fillId="0" borderId="10" xfId="1" applyNumberFormat="1" applyFont="1" applyBorder="1"/>
    <xf numFmtId="164" fontId="0" fillId="0" borderId="11" xfId="1" applyNumberFormat="1" applyFont="1" applyBorder="1"/>
    <xf numFmtId="0" fontId="0" fillId="0" borderId="11" xfId="0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/>
    <xf numFmtId="9" fontId="0" fillId="0" borderId="0" xfId="2" applyFont="1" applyProtection="1">
      <protection locked="0"/>
    </xf>
    <xf numFmtId="43" fontId="0" fillId="0" borderId="0" xfId="0" applyNumberFormat="1"/>
    <xf numFmtId="39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/>
    <xf numFmtId="9" fontId="0" fillId="0" borderId="14" xfId="0" applyNumberFormat="1" applyBorder="1"/>
    <xf numFmtId="39" fontId="2" fillId="0" borderId="14" xfId="0" applyNumberFormat="1" applyFont="1" applyBorder="1"/>
    <xf numFmtId="3" fontId="2" fillId="0" borderId="14" xfId="0" applyNumberFormat="1" applyFont="1" applyBorder="1"/>
    <xf numFmtId="7" fontId="0" fillId="0" borderId="13" xfId="3" applyNumberFormat="1" applyFont="1" applyBorder="1"/>
    <xf numFmtId="7" fontId="0" fillId="0" borderId="0" xfId="3" applyNumberFormat="1" applyFont="1"/>
    <xf numFmtId="7" fontId="0" fillId="0" borderId="14" xfId="3" applyNumberFormat="1" applyFont="1" applyBorder="1"/>
    <xf numFmtId="7" fontId="0" fillId="0" borderId="15" xfId="0" applyNumberFormat="1" applyBorder="1"/>
    <xf numFmtId="7" fontId="0" fillId="0" borderId="16" xfId="0" applyNumberFormat="1" applyBorder="1"/>
    <xf numFmtId="7" fontId="0" fillId="0" borderId="17" xfId="0" applyNumberFormat="1" applyBorder="1"/>
    <xf numFmtId="0" fontId="2" fillId="0" borderId="18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20" xfId="0" applyBorder="1"/>
    <xf numFmtId="0" fontId="0" fillId="0" borderId="21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166" fontId="1" fillId="0" borderId="11" xfId="1" applyNumberFormat="1" applyBorder="1"/>
    <xf numFmtId="165" fontId="0" fillId="0" borderId="18" xfId="3" applyNumberFormat="1" applyFont="1" applyBorder="1" applyProtection="1">
      <protection locked="0"/>
    </xf>
    <xf numFmtId="166" fontId="1" fillId="0" borderId="8" xfId="1" applyNumberFormat="1" applyBorder="1"/>
    <xf numFmtId="166" fontId="1" fillId="0" borderId="5" xfId="1" applyNumberFormat="1" applyBorder="1"/>
    <xf numFmtId="44" fontId="2" fillId="0" borderId="1" xfId="3" applyFont="1" applyBorder="1"/>
    <xf numFmtId="44" fontId="2" fillId="0" borderId="18" xfId="3" applyFont="1" applyBorder="1"/>
    <xf numFmtId="0" fontId="0" fillId="0" borderId="2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5" xfId="0" applyFont="1" applyBorder="1" applyAlignment="1">
      <alignment horizontal="right" vertical="center" wrapText="1"/>
    </xf>
    <xf numFmtId="0" fontId="0" fillId="0" borderId="25" xfId="0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showGridLines="0" tabSelected="1" topLeftCell="A10" workbookViewId="0">
      <selection activeCell="C11" sqref="C11:M11"/>
    </sheetView>
  </sheetViews>
  <sheetFormatPr defaultRowHeight="15" x14ac:dyDescent="0.25"/>
  <cols>
    <col min="1" max="1" width="7.08984375" bestFit="1" customWidth="1"/>
    <col min="2" max="2" width="16.90625" customWidth="1"/>
    <col min="3" max="3" width="14" customWidth="1"/>
    <col min="4" max="4" width="12.54296875" customWidth="1"/>
    <col min="5" max="5" width="16.90625" hidden="1" customWidth="1"/>
    <col min="6" max="6" width="14.6328125" hidden="1" customWidth="1"/>
    <col min="7" max="7" width="16.90625" hidden="1" customWidth="1"/>
    <col min="8" max="8" width="17.08984375" hidden="1" customWidth="1"/>
    <col min="9" max="9" width="14.54296875" hidden="1" customWidth="1"/>
    <col min="10" max="10" width="16" hidden="1" customWidth="1"/>
    <col min="11" max="11" width="14.6328125" hidden="1" customWidth="1"/>
    <col min="12" max="12" width="18.54296875" bestFit="1" customWidth="1"/>
    <col min="13" max="13" width="19.08984375" customWidth="1"/>
  </cols>
  <sheetData>
    <row r="1" spans="1:14" ht="17.399999999999999" x14ac:dyDescent="0.3">
      <c r="A1" s="21" t="s">
        <v>22</v>
      </c>
    </row>
    <row r="2" spans="1:14" ht="17.399999999999999" x14ac:dyDescent="0.3">
      <c r="A2" s="22" t="s">
        <v>25</v>
      </c>
    </row>
    <row r="3" spans="1:14" ht="16.2" thickBot="1" x14ac:dyDescent="0.35">
      <c r="A3" s="16"/>
    </row>
    <row r="4" spans="1:14" ht="24.9" customHeight="1" x14ac:dyDescent="0.3">
      <c r="A4" s="54" t="s">
        <v>27</v>
      </c>
      <c r="B4" s="55"/>
      <c r="C4" s="55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1:14" ht="67.5" customHeight="1" x14ac:dyDescent="0.25">
      <c r="A5" s="48" t="s">
        <v>29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  <c r="N5" s="36"/>
    </row>
    <row r="6" spans="1:14" ht="24.9" customHeight="1" x14ac:dyDescent="0.25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  <c r="N6" s="36"/>
    </row>
    <row r="7" spans="1:14" ht="24.9" customHeight="1" x14ac:dyDescent="0.25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  <c r="N7" s="36"/>
    </row>
    <row r="8" spans="1:14" ht="24.9" customHeight="1" x14ac:dyDescent="0.25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36"/>
    </row>
    <row r="9" spans="1:14" ht="62.25" customHeight="1" thickBot="1" x14ac:dyDescent="0.3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  <c r="N9" s="36"/>
    </row>
    <row r="10" spans="1:14" ht="24.9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spans="1:14" ht="24.9" customHeight="1" thickBot="1" x14ac:dyDescent="0.3">
      <c r="A11" s="56" t="s">
        <v>28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36"/>
    </row>
    <row r="12" spans="1:14" ht="15.6" x14ac:dyDescent="0.3">
      <c r="A12" s="16"/>
    </row>
    <row r="13" spans="1:14" ht="54" customHeight="1" x14ac:dyDescent="0.3">
      <c r="A13" s="38" t="s">
        <v>18</v>
      </c>
      <c r="B13" s="15" t="s">
        <v>17</v>
      </c>
      <c r="C13" s="15" t="s">
        <v>16</v>
      </c>
      <c r="D13" s="15" t="s">
        <v>15</v>
      </c>
      <c r="E13" s="15" t="s">
        <v>14</v>
      </c>
      <c r="F13" s="14" t="s">
        <v>24</v>
      </c>
      <c r="G13" s="15" t="s">
        <v>13</v>
      </c>
      <c r="H13" s="14" t="s">
        <v>12</v>
      </c>
      <c r="I13" s="14" t="s">
        <v>23</v>
      </c>
      <c r="J13" s="14" t="s">
        <v>20</v>
      </c>
      <c r="K13" s="14" t="s">
        <v>21</v>
      </c>
      <c r="L13" s="14" t="s">
        <v>19</v>
      </c>
      <c r="M13" s="32" t="s">
        <v>26</v>
      </c>
    </row>
    <row r="14" spans="1:14" ht="15.6" x14ac:dyDescent="0.3">
      <c r="A14" s="39" t="s">
        <v>11</v>
      </c>
      <c r="B14" s="13" t="s">
        <v>10</v>
      </c>
      <c r="C14" s="13">
        <v>77</v>
      </c>
      <c r="D14" s="42">
        <f t="shared" ref="D14:D19" ca="1" si="0">SUMIFS(D$6:D$629, $A$6:$A$629, $A14)</f>
        <v>140</v>
      </c>
      <c r="E14" s="12">
        <v>47.024999999999999</v>
      </c>
      <c r="F14" s="17">
        <f>E14/E20</f>
        <v>0.12683783368262624</v>
      </c>
      <c r="G14" s="12">
        <v>3.81</v>
      </c>
      <c r="H14" s="11">
        <v>10.484</v>
      </c>
      <c r="I14" s="26">
        <v>5038240</v>
      </c>
      <c r="J14" s="19">
        <f>F14*I20</f>
        <v>2057895.9067994787</v>
      </c>
      <c r="K14" s="20">
        <v>75000</v>
      </c>
      <c r="L14" s="29">
        <v>1512268.5981323731</v>
      </c>
      <c r="M14" s="43"/>
      <c r="N14" s="33"/>
    </row>
    <row r="15" spans="1:14" x14ac:dyDescent="0.25">
      <c r="A15" s="40" t="s">
        <v>9</v>
      </c>
      <c r="B15" s="10" t="s">
        <v>8</v>
      </c>
      <c r="C15" s="10">
        <v>150</v>
      </c>
      <c r="D15" s="44">
        <f t="shared" ca="1" si="0"/>
        <v>191</v>
      </c>
      <c r="E15" s="9">
        <v>113.236</v>
      </c>
      <c r="F15" s="17">
        <f>E15/E20</f>
        <v>0.30542496405924224</v>
      </c>
      <c r="G15" s="9">
        <v>10.48</v>
      </c>
      <c r="H15" s="8">
        <v>21.466999999999999</v>
      </c>
      <c r="I15" s="26">
        <v>10769800</v>
      </c>
      <c r="J15" s="19">
        <f>F15*I20</f>
        <v>4955404.5912247906</v>
      </c>
      <c r="K15" s="20">
        <v>75000</v>
      </c>
      <c r="L15" s="30">
        <v>2557004.9487363347</v>
      </c>
      <c r="M15" s="43"/>
    </row>
    <row r="16" spans="1:14" x14ac:dyDescent="0.25">
      <c r="A16" s="40" t="s">
        <v>7</v>
      </c>
      <c r="B16" s="10">
        <v>19</v>
      </c>
      <c r="C16" s="10">
        <v>89</v>
      </c>
      <c r="D16" s="44">
        <f t="shared" ca="1" si="0"/>
        <v>89</v>
      </c>
      <c r="E16" s="9">
        <v>71.091999999999999</v>
      </c>
      <c r="F16" s="17">
        <f>E16/E20</f>
        <v>0.19175237155056385</v>
      </c>
      <c r="G16" s="9">
        <v>3.1349999999999998</v>
      </c>
      <c r="H16" s="8">
        <v>5.4960000000000004</v>
      </c>
      <c r="I16" s="26">
        <v>85128</v>
      </c>
      <c r="J16" s="19">
        <f>F16*I20</f>
        <v>3111109.7460114523</v>
      </c>
      <c r="K16" s="20">
        <v>75000</v>
      </c>
      <c r="L16" s="30">
        <v>1338793.972504792</v>
      </c>
      <c r="M16" s="43"/>
    </row>
    <row r="17" spans="1:13" x14ac:dyDescent="0.25">
      <c r="A17" s="40" t="s">
        <v>6</v>
      </c>
      <c r="B17" s="10" t="s">
        <v>5</v>
      </c>
      <c r="C17" s="10">
        <v>92</v>
      </c>
      <c r="D17" s="44">
        <f t="shared" ca="1" si="0"/>
        <v>95</v>
      </c>
      <c r="E17" s="9">
        <v>46.32</v>
      </c>
      <c r="F17" s="17">
        <f>E17/E20</f>
        <v>0.12493627764336518</v>
      </c>
      <c r="G17" s="9">
        <v>1.1739999999999999</v>
      </c>
      <c r="H17" s="8">
        <v>5.1479999999999997</v>
      </c>
      <c r="I17" s="27">
        <v>331454</v>
      </c>
      <c r="J17" s="19">
        <f>F17*I20</f>
        <v>2027043.8788506507</v>
      </c>
      <c r="K17" s="20">
        <v>75000</v>
      </c>
      <c r="L17" s="30">
        <v>1075665.5864345636</v>
      </c>
      <c r="M17" s="43"/>
    </row>
    <row r="18" spans="1:13" x14ac:dyDescent="0.25">
      <c r="A18" s="40" t="s">
        <v>4</v>
      </c>
      <c r="B18" s="10" t="s">
        <v>3</v>
      </c>
      <c r="C18" s="10">
        <v>201</v>
      </c>
      <c r="D18" s="44">
        <f t="shared" ca="1" si="0"/>
        <v>201</v>
      </c>
      <c r="E18" s="9">
        <v>84.400999999999996</v>
      </c>
      <c r="F18" s="17">
        <f>E18/E20</f>
        <v>0.22764997343216029</v>
      </c>
      <c r="G18" s="9">
        <v>2.3570000000000002</v>
      </c>
      <c r="H18" s="8">
        <v>13.403</v>
      </c>
      <c r="I18" s="26">
        <v>0</v>
      </c>
      <c r="J18" s="19">
        <f>F18*I20</f>
        <v>3693534.7672468433</v>
      </c>
      <c r="K18" s="20">
        <v>75000</v>
      </c>
      <c r="L18" s="30">
        <v>1898341.4542457599</v>
      </c>
      <c r="M18" s="43"/>
    </row>
    <row r="19" spans="1:13" x14ac:dyDescent="0.25">
      <c r="A19" s="41" t="s">
        <v>2</v>
      </c>
      <c r="B19" s="7" t="s">
        <v>1</v>
      </c>
      <c r="C19" s="7">
        <v>14</v>
      </c>
      <c r="D19" s="45">
        <f t="shared" ca="1" si="0"/>
        <v>14</v>
      </c>
      <c r="E19" s="6">
        <v>8.6750000000000007</v>
      </c>
      <c r="F19" s="17">
        <f>E19/E20</f>
        <v>2.3398579632042164E-2</v>
      </c>
      <c r="G19" s="6">
        <v>0.245</v>
      </c>
      <c r="H19" s="5">
        <v>0.79900000000000004</v>
      </c>
      <c r="I19" s="27">
        <v>0</v>
      </c>
      <c r="J19" s="18">
        <f>F19*I20</f>
        <v>379633.1098667832</v>
      </c>
      <c r="K19" s="20">
        <v>75000</v>
      </c>
      <c r="L19" s="31">
        <v>240049.33247754892</v>
      </c>
      <c r="M19" s="43"/>
    </row>
    <row r="20" spans="1:13" ht="32.25" customHeight="1" x14ac:dyDescent="0.3">
      <c r="A20" s="4" t="s">
        <v>0</v>
      </c>
      <c r="B20" s="3"/>
      <c r="C20" s="3">
        <f t="shared" ref="C20:J20" si="1">SUM(C14:C19)</f>
        <v>623</v>
      </c>
      <c r="D20" s="3">
        <v>730</v>
      </c>
      <c r="E20" s="2">
        <f t="shared" si="1"/>
        <v>370.74900000000002</v>
      </c>
      <c r="F20" s="23">
        <f>SUM(F14:F19)</f>
        <v>0.99999999999999989</v>
      </c>
      <c r="G20" s="2">
        <f t="shared" si="1"/>
        <v>21.201000000000001</v>
      </c>
      <c r="H20" s="1">
        <f t="shared" si="1"/>
        <v>56.796999999999997</v>
      </c>
      <c r="I20" s="28">
        <f t="shared" si="1"/>
        <v>16224622</v>
      </c>
      <c r="J20" s="24">
        <f t="shared" si="1"/>
        <v>16224621.999999996</v>
      </c>
      <c r="K20" s="25">
        <f>SUM(K14:K19)</f>
        <v>450000</v>
      </c>
      <c r="L20" s="46">
        <f>SUM(L14:L19)</f>
        <v>8622123.8925313726</v>
      </c>
      <c r="M20" s="47">
        <f>SUM(M14:M19)</f>
        <v>0</v>
      </c>
    </row>
  </sheetData>
  <sheetProtection algorithmName="SHA-512" hashValue="fGCTUVC/Qbin3PLqcybCwgkkgsoNyLmDmxjfOGIpo1UFqvc3wO6IuDOjNaC87naaIL6RA5PJUjg1tGwSmeuG8g==" saltValue="9ZeHQnMBJizeduypL/jGJA==" spinCount="100000" sheet="1" objects="1" scenarios="1" formatCells="0" formatColumns="0" formatRows="0" selectLockedCells="1"/>
  <mergeCells count="4">
    <mergeCell ref="A5:M9"/>
    <mergeCell ref="A4:C4"/>
    <mergeCell ref="A11:B11"/>
    <mergeCell ref="C11:M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</vt:lpstr>
    </vt:vector>
  </TitlesOfParts>
  <Company>City of Toronto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 St. Louis</dc:creator>
  <cp:lastModifiedBy>Julia Mills</cp:lastModifiedBy>
  <dcterms:created xsi:type="dcterms:W3CDTF">2019-01-21T20:39:21Z</dcterms:created>
  <dcterms:modified xsi:type="dcterms:W3CDTF">2019-10-31T10:31:25Z</dcterms:modified>
</cp:coreProperties>
</file>