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 from Home - Mar 2020\2022 Budget\2. Operating\6. User Fees\Website Update\"/>
    </mc:Choice>
  </mc:AlternateContent>
  <workbookProtection workbookPassword="E748" lockStructure="1"/>
  <bookViews>
    <workbookView xWindow="-120" yWindow="-120" windowWidth="20736" windowHeight="11316"/>
  </bookViews>
  <sheets>
    <sheet name="Sheet1" sheetId="1" r:id="rId1"/>
    <sheet name="pic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1" i="1"/>
  <c r="B10" i="1"/>
  <c r="B25" i="1" l="1"/>
  <c r="C41" i="1" l="1"/>
  <c r="B42" i="1" s="1"/>
  <c r="C46" i="1"/>
  <c r="B47" i="1" s="1"/>
  <c r="B33" i="1" l="1"/>
  <c r="B16" i="1" l="1"/>
  <c r="C10" i="1"/>
  <c r="D10" i="1"/>
  <c r="E10" i="1"/>
  <c r="F10" i="1"/>
  <c r="G10" i="1"/>
  <c r="H10" i="1"/>
  <c r="B24" i="1"/>
  <c r="B28" i="1"/>
  <c r="B31" i="1"/>
  <c r="B35" i="1"/>
  <c r="B11" i="1" l="1"/>
  <c r="B14" i="1" s="1"/>
  <c r="B17" i="1" s="1"/>
  <c r="B13" i="1" l="1"/>
  <c r="B15" i="1" s="1"/>
  <c r="B18" i="1" s="1"/>
  <c r="B19" i="1" l="1"/>
  <c r="B23" i="1"/>
  <c r="B26" i="1" s="1"/>
  <c r="B27" i="1" s="1"/>
  <c r="B29" i="1" s="1"/>
  <c r="B32" i="1" l="1"/>
  <c r="B34" i="1" s="1"/>
  <c r="B36" i="1" s="1"/>
</calcChain>
</file>

<file path=xl/sharedStrings.xml><?xml version="1.0" encoding="utf-8"?>
<sst xmlns="http://schemas.openxmlformats.org/spreadsheetml/2006/main" count="80" uniqueCount="65">
  <si>
    <t>y</t>
  </si>
  <si>
    <t>Lookup Table</t>
  </si>
  <si>
    <t>Base fee/year</t>
  </si>
  <si>
    <t>Total fee/year</t>
  </si>
  <si>
    <t>Uncompacted Lookup Table</t>
  </si>
  <si>
    <t>fee adjustment/unit/mo</t>
  </si>
  <si>
    <t>lower limit</t>
  </si>
  <si>
    <t>upper limit</t>
  </si>
  <si>
    <t>cubic yard fee</t>
  </si>
  <si>
    <t>Compacted Lookup Table</t>
  </si>
  <si>
    <t>n</t>
  </si>
  <si>
    <t>cubic yards</t>
  </si>
  <si>
    <t>Total cubic yards</t>
  </si>
  <si>
    <t>Container Type</t>
  </si>
  <si>
    <t>Base</t>
  </si>
  <si>
    <t>Excess</t>
  </si>
  <si>
    <t>Equivalent Bin Volume</t>
  </si>
  <si>
    <t>Excess fee/year</t>
  </si>
  <si>
    <t>Compacted (y or n?)</t>
  </si>
  <si>
    <t>yd3/unit/day</t>
  </si>
  <si>
    <t>Total yd3</t>
  </si>
  <si>
    <t>Daily base fee/unit</t>
  </si>
  <si>
    <t>Base fee</t>
  </si>
  <si>
    <t>Excess fee</t>
  </si>
  <si>
    <t>Bill Estimate</t>
  </si>
  <si>
    <t>Total fee</t>
  </si>
  <si>
    <t>Rebate</t>
  </si>
  <si>
    <t>Yearly Bill Estimate</t>
  </si>
  <si>
    <t>2, 3, 4, 5, 6, 8 cubic yards containers</t>
  </si>
  <si>
    <t>XL BINS (95 Gallon Carts)</t>
  </si>
  <si>
    <t>Instructions:</t>
  </si>
  <si>
    <t>No. of Units</t>
  </si>
  <si>
    <t>No. of Days</t>
  </si>
  <si>
    <t>Classification</t>
  </si>
  <si>
    <t>Input 'y' or 'n'</t>
  </si>
  <si>
    <t>Input</t>
  </si>
  <si>
    <t># set out/week</t>
  </si>
  <si>
    <t>Excess fee/day</t>
  </si>
  <si>
    <t>Daily Allowable Volume</t>
  </si>
  <si>
    <t>Total Excess Volume</t>
  </si>
  <si>
    <t>Daily Excess Volume</t>
  </si>
  <si>
    <t>Cubic yards/day</t>
  </si>
  <si>
    <t>Daily rebate/unit</t>
  </si>
  <si>
    <t>Rebate/year</t>
  </si>
  <si>
    <r>
      <rPr>
        <b/>
        <sz val="11"/>
        <rFont val="Calibri"/>
        <family val="2"/>
      </rPr>
      <t xml:space="preserve">Step 2
</t>
    </r>
    <r>
      <rPr>
        <sz val="11"/>
        <rFont val="Calibri"/>
        <family val="2"/>
      </rPr>
      <t>Enter the number of days in the billing period</t>
    </r>
  </si>
  <si>
    <r>
      <t>The "</t>
    </r>
    <r>
      <rPr>
        <b/>
        <u/>
        <sz val="11"/>
        <rFont val="Calibri"/>
        <family val="2"/>
      </rPr>
      <t>Bill Estimate</t>
    </r>
    <r>
      <rPr>
        <sz val="11"/>
        <rFont val="Calibri"/>
        <family val="2"/>
      </rPr>
      <t>" will provide an estimate of the solid waste portion of the new Utility Bill.</t>
    </r>
  </si>
  <si>
    <r>
      <rPr>
        <b/>
        <sz val="11"/>
        <rFont val="Calibri"/>
        <family val="2"/>
      </rPr>
      <t>*Note</t>
    </r>
    <r>
      <rPr>
        <sz val="11"/>
        <rFont val="Calibri"/>
        <family val="2"/>
      </rPr>
      <t>:  This tool will provide a Solid Waste Management fee estimate only.  The actual Utility Bill will follow the same time period as the water bill.  For example, if the water bill is received on a tri-annual basis, the Solid Waste Management fee portion will be for a 4 month period.
Solid Waste Management Fees will be revised on a yearly basis and will likely rise as new diversion programs are introduced.</t>
    </r>
  </si>
  <si>
    <r>
      <t>Total yd</t>
    </r>
    <r>
      <rPr>
        <b/>
        <vertAlign val="superscript"/>
        <sz val="14"/>
        <color indexed="9"/>
        <rFont val="Calibri"/>
        <family val="2"/>
      </rPr>
      <t>3</t>
    </r>
  </si>
  <si>
    <t>2 Cubic Yard
Container</t>
  </si>
  <si>
    <t>3 Cubic Yard
Container</t>
  </si>
  <si>
    <t>4 Cubic Yard
Container</t>
  </si>
  <si>
    <t>5 Cubic Yard
Container</t>
  </si>
  <si>
    <t>6 Cubic Yard
Container</t>
  </si>
  <si>
    <t>8 Cubic Yard
Container</t>
  </si>
  <si>
    <t>Curbside Bin (XL) 
95 Gallon Cart</t>
  </si>
  <si>
    <r>
      <rPr>
        <b/>
        <sz val="11"/>
        <rFont val="Calibri"/>
        <family val="2"/>
      </rPr>
      <t xml:space="preserve">Step 1
</t>
    </r>
    <r>
      <rPr>
        <sz val="11"/>
        <rFont val="Calibri"/>
        <family val="2"/>
      </rPr>
      <t>Enter the number of dwelling units in the building or complex</t>
    </r>
  </si>
  <si>
    <r>
      <rPr>
        <b/>
        <sz val="11"/>
        <rFont val="Calibri"/>
        <family val="2"/>
      </rPr>
      <t>Step 3</t>
    </r>
    <r>
      <rPr>
        <sz val="11"/>
        <rFont val="Calibri"/>
        <family val="2"/>
      </rPr>
      <t xml:space="preserve">
Select "y" or "n" (yes or no) to indicate if the building has a waste compactor. 
</t>
    </r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buildings with more than 30 dwelling units should have compactors. There will, however, be exceptions to this.</t>
    </r>
  </si>
  <si>
    <r>
      <rPr>
        <b/>
        <sz val="11"/>
        <rFont val="Calibri"/>
        <family val="2"/>
      </rPr>
      <t>Step 4</t>
    </r>
    <r>
      <rPr>
        <sz val="11"/>
        <rFont val="Calibri"/>
        <family val="2"/>
      </rPr>
      <t xml:space="preserve">
Enter the total number of each type of garbage container set out each week in the "</t>
    </r>
    <r>
      <rPr>
        <b/>
        <sz val="11"/>
        <rFont val="Calibri"/>
        <family val="2"/>
      </rPr>
      <t># set out/week</t>
    </r>
    <r>
      <rPr>
        <sz val="11"/>
        <rFont val="Calibri"/>
        <family val="2"/>
      </rPr>
      <t xml:space="preserve">" row. 
</t>
    </r>
    <r>
      <rPr>
        <b/>
        <sz val="11"/>
        <rFont val="Calibri"/>
        <family val="2"/>
      </rPr>
      <t>For example</t>
    </r>
    <r>
      <rPr>
        <sz val="11"/>
        <rFont val="Calibri"/>
        <family val="2"/>
      </rPr>
      <t>: if using 3 cubic yard containers, and setting out 2 bins twice a week; enter "4" in the "</t>
    </r>
    <r>
      <rPr>
        <b/>
        <sz val="11"/>
        <rFont val="Calibri"/>
        <family val="2"/>
      </rPr>
      <t># set out/week</t>
    </r>
    <r>
      <rPr>
        <sz val="11"/>
        <rFont val="Calibri"/>
        <family val="2"/>
      </rPr>
      <t>" row under the "</t>
    </r>
    <r>
      <rPr>
        <b/>
        <u/>
        <sz val="11"/>
        <rFont val="Calibri"/>
        <family val="2"/>
      </rPr>
      <t>3 cubic yard container</t>
    </r>
    <r>
      <rPr>
        <sz val="11"/>
        <rFont val="Calibri"/>
        <family val="2"/>
      </rPr>
      <t>" (2 bins x 2 times per week =  4)</t>
    </r>
  </si>
  <si>
    <t>Days in the Year:</t>
  </si>
  <si>
    <t>Base Rate (per unit, per year)</t>
  </si>
  <si>
    <t>Rebate (per unit, per year)</t>
  </si>
  <si>
    <t>Oversize fee</t>
  </si>
  <si>
    <t>Oversize Fee (per unit, per year)</t>
  </si>
  <si>
    <t>Oversize fee/year</t>
  </si>
  <si>
    <r>
      <rPr>
        <b/>
        <sz val="16"/>
        <color indexed="9"/>
        <rFont val="Calibri"/>
        <family val="2"/>
      </rPr>
      <t>2022</t>
    </r>
    <r>
      <rPr>
        <sz val="16"/>
        <color indexed="9"/>
        <rFont val="Calibri"/>
        <family val="2"/>
      </rPr>
      <t xml:space="preserve"> Multi-Residential Garbage Fees 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</si>
</sst>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0.0000"/>
    <numFmt numFmtId="167" formatCode="&quot;$&quot;#,##0.0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vertAlign val="superscript"/>
      <sz val="14"/>
      <color indexed="9"/>
      <name val="Calibri"/>
      <family val="2"/>
    </font>
    <font>
      <sz val="1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>
      <alignment vertical="center"/>
    </xf>
    <xf numFmtId="0" fontId="12" fillId="7" borderId="2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166" fontId="9" fillId="7" borderId="1" xfId="0" applyNumberFormat="1" applyFont="1" applyFill="1" applyBorder="1" applyAlignment="1">
      <alignment vertical="center"/>
    </xf>
    <xf numFmtId="167" fontId="9" fillId="7" borderId="1" xfId="0" applyNumberFormat="1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/>
    </xf>
    <xf numFmtId="166" fontId="9" fillId="7" borderId="5" xfId="0" applyNumberFormat="1" applyFont="1" applyFill="1" applyBorder="1" applyAlignment="1">
      <alignment vertical="center"/>
    </xf>
    <xf numFmtId="0" fontId="12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center"/>
    </xf>
    <xf numFmtId="166" fontId="9" fillId="7" borderId="8" xfId="0" applyNumberFormat="1" applyFont="1" applyFill="1" applyBorder="1" applyAlignment="1">
      <alignment vertical="center"/>
    </xf>
    <xf numFmtId="0" fontId="12" fillId="7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0" fillId="2" borderId="0" xfId="0" applyFill="1" applyProtection="1">
      <protection hidden="1"/>
    </xf>
    <xf numFmtId="167" fontId="9" fillId="7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7" borderId="0" xfId="0" applyFont="1" applyFill="1" applyAlignment="1">
      <alignment horizontal="right" vertical="center"/>
    </xf>
    <xf numFmtId="0" fontId="12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166" fontId="9" fillId="8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right" vertical="center"/>
    </xf>
    <xf numFmtId="166" fontId="9" fillId="8" borderId="1" xfId="0" applyNumberFormat="1" applyFont="1" applyFill="1" applyBorder="1" applyAlignment="1">
      <alignment horizontal="right" vertical="center"/>
    </xf>
    <xf numFmtId="164" fontId="9" fillId="8" borderId="1" xfId="1" applyNumberFormat="1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167" fontId="9" fillId="9" borderId="0" xfId="0" applyNumberFormat="1" applyFont="1" applyFill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right" vertical="center"/>
    </xf>
    <xf numFmtId="0" fontId="9" fillId="7" borderId="0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6" fillId="4" borderId="0" xfId="0" applyFont="1" applyFill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19050</xdr:rowOff>
    </xdr:from>
    <xdr:to>
      <xdr:col>8</xdr:col>
      <xdr:colOff>561975</xdr:colOff>
      <xdr:row>20</xdr:row>
      <xdr:rowOff>38100</xdr:rowOff>
    </xdr:to>
    <xdr:pic>
      <xdr:nvPicPr>
        <xdr:cNvPr id="2253" name="Picture 1" descr="bulkbin HaroldLawson">
          <a:extLst>
            <a:ext uri="{FF2B5EF4-FFF2-40B4-BE49-F238E27FC236}">
              <a16:creationId xmlns="" xmlns:a16="http://schemas.microsoft.com/office/drawing/2014/main" id="{00000000-0008-0000-01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33375"/>
          <a:ext cx="4133850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22</xdr:row>
      <xdr:rowOff>85725</xdr:rowOff>
    </xdr:from>
    <xdr:to>
      <xdr:col>10</xdr:col>
      <xdr:colOff>247650</xdr:colOff>
      <xdr:row>45</xdr:row>
      <xdr:rowOff>19050</xdr:rowOff>
    </xdr:to>
    <xdr:pic>
      <xdr:nvPicPr>
        <xdr:cNvPr id="2254" name="Picture 4" descr="Carts in front of apt2">
          <a:extLst>
            <a:ext uri="{FF2B5EF4-FFF2-40B4-BE49-F238E27FC236}">
              <a16:creationId xmlns="" xmlns:a16="http://schemas.microsoft.com/office/drawing/2014/main" id="{00000000-0008-0000-01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905250"/>
          <a:ext cx="6096000" cy="365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58"/>
  <sheetViews>
    <sheetView tabSelected="1" zoomScaleNormal="100" zoomScaleSheetLayoutView="84" workbookViewId="0">
      <pane ySplit="1" topLeftCell="A2" activePane="bottomLeft" state="frozen"/>
      <selection pane="bottomLeft" activeCell="E9" sqref="E9"/>
    </sheetView>
  </sheetViews>
  <sheetFormatPr defaultColWidth="0" defaultRowHeight="20.25" customHeight="1" x14ac:dyDescent="0.25"/>
  <cols>
    <col min="1" max="1" width="23.6640625" style="1" bestFit="1" customWidth="1"/>
    <col min="2" max="3" width="18.5546875" style="1" customWidth="1"/>
    <col min="4" max="4" width="23.109375" style="1" bestFit="1" customWidth="1"/>
    <col min="5" max="8" width="18.5546875" style="1" customWidth="1"/>
    <col min="9" max="16384" width="23.44140625" style="1" hidden="1"/>
  </cols>
  <sheetData>
    <row r="1" spans="1:256" ht="20.25" customHeight="1" x14ac:dyDescent="0.25">
      <c r="A1" s="45" t="s">
        <v>64</v>
      </c>
      <c r="B1" s="46"/>
      <c r="C1" s="46"/>
      <c r="D1" s="46"/>
      <c r="E1" s="46"/>
      <c r="F1" s="46"/>
      <c r="G1" s="46"/>
      <c r="H1" s="46"/>
    </row>
    <row r="2" spans="1:256" ht="20.25" customHeight="1" x14ac:dyDescent="0.25">
      <c r="A2" s="2"/>
      <c r="B2" s="2"/>
      <c r="C2" s="2"/>
      <c r="D2" s="2"/>
      <c r="E2" s="2"/>
      <c r="F2" s="2"/>
      <c r="G2" s="2"/>
      <c r="H2" s="2"/>
    </row>
    <row r="3" spans="1:256" ht="20.25" customHeight="1" x14ac:dyDescent="0.25">
      <c r="A3" s="8" t="s">
        <v>31</v>
      </c>
      <c r="B3" s="15"/>
      <c r="C3" s="9" t="s">
        <v>35</v>
      </c>
      <c r="D3" s="2"/>
      <c r="E3" s="2"/>
      <c r="F3" s="2"/>
      <c r="G3" s="2"/>
      <c r="H3" s="2"/>
    </row>
    <row r="4" spans="1:256" ht="20.25" customHeight="1" x14ac:dyDescent="0.25">
      <c r="A4" s="8" t="s">
        <v>32</v>
      </c>
      <c r="B4" s="15"/>
      <c r="C4" s="9" t="s">
        <v>35</v>
      </c>
      <c r="D4" s="2"/>
      <c r="E4" s="2"/>
      <c r="F4" s="2"/>
      <c r="G4" s="2"/>
      <c r="H4" s="2"/>
    </row>
    <row r="5" spans="1:256" ht="20.25" customHeight="1" x14ac:dyDescent="0.25">
      <c r="A5" s="8" t="s">
        <v>18</v>
      </c>
      <c r="B5" s="15"/>
      <c r="C5" s="9" t="s">
        <v>34</v>
      </c>
      <c r="D5" s="2"/>
      <c r="E5" s="2"/>
      <c r="F5" s="2"/>
      <c r="G5" s="2"/>
      <c r="H5" s="2"/>
    </row>
    <row r="6" spans="1:256" ht="20.25" customHeight="1" x14ac:dyDescent="0.25">
      <c r="A6" s="2"/>
      <c r="B6" s="2"/>
      <c r="C6" s="2"/>
      <c r="D6" s="2"/>
      <c r="E6" s="2"/>
      <c r="F6" s="2"/>
      <c r="G6" s="2"/>
      <c r="H6" s="2"/>
    </row>
    <row r="7" spans="1:256" ht="28.8" x14ac:dyDescent="0.25">
      <c r="A7" s="10" t="s">
        <v>13</v>
      </c>
      <c r="B7" s="14" t="s">
        <v>54</v>
      </c>
      <c r="C7" s="14" t="s">
        <v>48</v>
      </c>
      <c r="D7" s="14" t="s">
        <v>49</v>
      </c>
      <c r="E7" s="14" t="s">
        <v>50</v>
      </c>
      <c r="F7" s="14" t="s">
        <v>51</v>
      </c>
      <c r="G7" s="14" t="s">
        <v>52</v>
      </c>
      <c r="H7" s="14" t="s">
        <v>53</v>
      </c>
    </row>
    <row r="8" spans="1:256" ht="14.4" hidden="1" x14ac:dyDescent="0.25">
      <c r="A8" s="62" t="s">
        <v>11</v>
      </c>
      <c r="B8" s="63">
        <v>0.47035751054999997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8</v>
      </c>
    </row>
    <row r="9" spans="1:256" ht="18" x14ac:dyDescent="0.25">
      <c r="A9" s="10" t="s">
        <v>36</v>
      </c>
      <c r="B9" s="15"/>
      <c r="C9" s="15"/>
      <c r="D9" s="15"/>
      <c r="E9" s="15"/>
      <c r="F9" s="15"/>
      <c r="G9" s="15"/>
      <c r="H9" s="15"/>
    </row>
    <row r="10" spans="1:256" s="3" customFormat="1" ht="20.25" customHeight="1" x14ac:dyDescent="0.25">
      <c r="A10" s="8" t="s">
        <v>12</v>
      </c>
      <c r="B10" s="11">
        <f>B8*B9</f>
        <v>0</v>
      </c>
      <c r="C10" s="11">
        <f t="shared" ref="C10:H10" si="0">C9*C8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</row>
    <row r="11" spans="1:256" s="3" customFormat="1" ht="19.8" x14ac:dyDescent="0.25">
      <c r="A11" s="6" t="s">
        <v>47</v>
      </c>
      <c r="B11" s="7">
        <f>SUM(B10:H10)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4.4" hidden="1" x14ac:dyDescent="0.25">
      <c r="A12" s="36"/>
      <c r="B12" s="36"/>
      <c r="C12" s="36"/>
      <c r="D12" s="36"/>
      <c r="E12" s="36"/>
      <c r="F12" s="36"/>
      <c r="G12" s="36"/>
      <c r="H12" s="36"/>
    </row>
    <row r="13" spans="1:256" ht="14.4" hidden="1" x14ac:dyDescent="0.25">
      <c r="A13" s="34" t="s">
        <v>20</v>
      </c>
      <c r="B13" s="35">
        <f>B11</f>
        <v>0</v>
      </c>
      <c r="C13" s="36"/>
      <c r="D13" s="36"/>
      <c r="E13" s="36"/>
      <c r="F13" s="36"/>
      <c r="G13" s="36"/>
      <c r="H13" s="36"/>
    </row>
    <row r="14" spans="1:256" ht="14.4" hidden="1" x14ac:dyDescent="0.25">
      <c r="A14" s="34" t="s">
        <v>19</v>
      </c>
      <c r="B14" s="37" t="e">
        <f>B11/B3/7</f>
        <v>#DIV/0!</v>
      </c>
      <c r="C14" s="36"/>
      <c r="D14" s="36"/>
      <c r="E14" s="36"/>
      <c r="F14" s="36"/>
      <c r="G14" s="36"/>
      <c r="H14" s="36"/>
    </row>
    <row r="15" spans="1:256" ht="14.4" hidden="1" x14ac:dyDescent="0.25">
      <c r="A15" s="34" t="s">
        <v>41</v>
      </c>
      <c r="B15" s="37">
        <f>B13/7</f>
        <v>0</v>
      </c>
      <c r="C15" s="36"/>
      <c r="D15" s="36"/>
      <c r="E15" s="36"/>
      <c r="F15" s="36"/>
      <c r="G15" s="36"/>
      <c r="H15" s="36"/>
    </row>
    <row r="16" spans="1:256" ht="14.4" hidden="1" x14ac:dyDescent="0.25">
      <c r="A16" s="34" t="s">
        <v>38</v>
      </c>
      <c r="B16" s="37" t="b">
        <f>IF(AND(B5="y"),(C46*B3),IF(AND(B5="n"),(C41*B3)))</f>
        <v>0</v>
      </c>
      <c r="C16" s="36"/>
      <c r="D16" s="36"/>
      <c r="E16" s="36"/>
      <c r="F16" s="36"/>
      <c r="G16" s="36"/>
      <c r="H16" s="36"/>
    </row>
    <row r="17" spans="1:8" ht="14.4" hidden="1" x14ac:dyDescent="0.25">
      <c r="A17" s="34" t="s">
        <v>33</v>
      </c>
      <c r="B17" s="38" t="e">
        <f>IF(B5="n",(LOOKUP(B14,B41:C42,E41:E42)),(LOOKUP(B14,B46:C47,E46:E47)))</f>
        <v>#DIV/0!</v>
      </c>
      <c r="C17" s="36"/>
      <c r="D17" s="36"/>
      <c r="E17" s="36"/>
      <c r="F17" s="36"/>
      <c r="G17" s="36"/>
      <c r="H17" s="36"/>
    </row>
    <row r="18" spans="1:8" ht="14.4" hidden="1" x14ac:dyDescent="0.25">
      <c r="A18" s="34" t="s">
        <v>40</v>
      </c>
      <c r="B18" s="39" t="str">
        <f>IF(B15&gt;B16,(B15-B16),("0"))</f>
        <v>0</v>
      </c>
      <c r="C18" s="36"/>
      <c r="D18" s="36"/>
      <c r="E18" s="36"/>
      <c r="F18" s="36"/>
      <c r="G18" s="36"/>
      <c r="H18" s="36"/>
    </row>
    <row r="19" spans="1:8" ht="14.4" hidden="1" x14ac:dyDescent="0.25">
      <c r="A19" s="34" t="s">
        <v>39</v>
      </c>
      <c r="B19" s="37">
        <f>B18*B4</f>
        <v>0</v>
      </c>
      <c r="C19" s="36"/>
      <c r="D19" s="36"/>
      <c r="E19" s="36"/>
      <c r="F19" s="36"/>
      <c r="G19" s="36"/>
      <c r="H19" s="36"/>
    </row>
    <row r="20" spans="1:8" ht="14.4" x14ac:dyDescent="0.25">
      <c r="A20" s="32"/>
      <c r="B20" s="32"/>
      <c r="C20" s="32"/>
      <c r="D20" s="2"/>
      <c r="E20" s="2"/>
      <c r="F20" s="2"/>
      <c r="G20" s="2"/>
      <c r="H20" s="2"/>
    </row>
    <row r="21" spans="1:8" ht="20.25" customHeight="1" x14ac:dyDescent="0.25">
      <c r="A21" s="8" t="s">
        <v>21</v>
      </c>
      <c r="B21" s="12">
        <f>H38/H37</f>
        <v>0.62613698630136982</v>
      </c>
      <c r="C21" s="2"/>
      <c r="D21" s="2"/>
      <c r="E21" s="2"/>
      <c r="F21" s="2"/>
      <c r="G21" s="2"/>
      <c r="H21" s="2"/>
    </row>
    <row r="22" spans="1:8" ht="14.4" x14ac:dyDescent="0.25">
      <c r="A22" s="8" t="s">
        <v>42</v>
      </c>
      <c r="B22" s="12">
        <f>H40/H37</f>
        <v>0.50684931506849318</v>
      </c>
      <c r="C22" s="2"/>
      <c r="D22" s="2"/>
      <c r="E22" s="2"/>
      <c r="F22" s="2"/>
      <c r="G22" s="2"/>
      <c r="H22" s="2"/>
    </row>
    <row r="23" spans="1:8" ht="14.4" hidden="1" x14ac:dyDescent="0.25">
      <c r="A23" s="34" t="s">
        <v>37</v>
      </c>
      <c r="B23" s="40" t="b">
        <f>IF(B5="y",(B18*D47),IF(B5="n",B18*D42))</f>
        <v>0</v>
      </c>
      <c r="C23" s="36"/>
      <c r="D23" s="36"/>
      <c r="E23" s="36"/>
      <c r="F23" s="36"/>
      <c r="G23" s="36"/>
      <c r="H23" s="36"/>
    </row>
    <row r="24" spans="1:8" ht="14.4" x14ac:dyDescent="0.25">
      <c r="A24" s="8" t="s">
        <v>22</v>
      </c>
      <c r="B24" s="12">
        <f>B21*B3*B4</f>
        <v>0</v>
      </c>
      <c r="C24" s="2"/>
      <c r="D24" s="2"/>
      <c r="E24" s="2"/>
      <c r="F24" s="2"/>
      <c r="G24" s="2"/>
      <c r="H24" s="2"/>
    </row>
    <row r="25" spans="1:8" s="32" customFormat="1" ht="20.25" customHeight="1" x14ac:dyDescent="0.25">
      <c r="A25" s="8" t="s">
        <v>61</v>
      </c>
      <c r="B25" s="12">
        <f>(B4/H37)*(B3*H39)</f>
        <v>0</v>
      </c>
      <c r="D25" s="2"/>
      <c r="E25" s="2"/>
      <c r="F25" s="2"/>
      <c r="G25" s="2"/>
      <c r="H25" s="2"/>
    </row>
    <row r="26" spans="1:8" ht="20.25" customHeight="1" x14ac:dyDescent="0.25">
      <c r="A26" s="8" t="s">
        <v>23</v>
      </c>
      <c r="B26" s="12">
        <f>B23*B4</f>
        <v>0</v>
      </c>
      <c r="C26" s="2"/>
      <c r="D26" s="2"/>
      <c r="E26" s="2"/>
      <c r="F26" s="2"/>
      <c r="G26" s="2"/>
      <c r="H26" s="2"/>
    </row>
    <row r="27" spans="1:8" ht="20.25" customHeight="1" x14ac:dyDescent="0.25">
      <c r="A27" s="8" t="s">
        <v>25</v>
      </c>
      <c r="B27" s="13">
        <f>B24+B26+B25</f>
        <v>0</v>
      </c>
      <c r="C27" s="2"/>
      <c r="D27" s="2"/>
      <c r="E27" s="2"/>
      <c r="F27" s="2"/>
      <c r="G27" s="2"/>
      <c r="H27" s="2"/>
    </row>
    <row r="28" spans="1:8" ht="20.25" customHeight="1" x14ac:dyDescent="0.25">
      <c r="A28" s="8" t="s">
        <v>26</v>
      </c>
      <c r="B28" s="12">
        <f>B22*B3*B4</f>
        <v>0</v>
      </c>
      <c r="C28" s="2"/>
      <c r="D28" s="2"/>
      <c r="E28" s="2"/>
      <c r="F28" s="2"/>
      <c r="G28" s="2"/>
      <c r="H28" s="2"/>
    </row>
    <row r="29" spans="1:8" ht="20.25" customHeight="1" x14ac:dyDescent="0.25">
      <c r="A29" s="4" t="s">
        <v>24</v>
      </c>
      <c r="B29" s="5">
        <f>B27-B28</f>
        <v>0</v>
      </c>
      <c r="C29" s="2"/>
      <c r="D29" s="2"/>
      <c r="E29" s="2"/>
      <c r="F29" s="2"/>
      <c r="G29" s="2"/>
      <c r="H29" s="2"/>
    </row>
    <row r="30" spans="1:8" ht="20.2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20.25" customHeight="1" x14ac:dyDescent="0.25">
      <c r="A31" s="8" t="s">
        <v>2</v>
      </c>
      <c r="B31" s="12">
        <f>H38*B3</f>
        <v>0</v>
      </c>
      <c r="C31" s="2"/>
      <c r="D31" s="2"/>
      <c r="E31" s="2"/>
      <c r="F31" s="2"/>
      <c r="G31" s="2"/>
      <c r="H31" s="2"/>
    </row>
    <row r="32" spans="1:8" ht="20.25" customHeight="1" x14ac:dyDescent="0.25">
      <c r="A32" s="8" t="s">
        <v>17</v>
      </c>
      <c r="B32" s="12">
        <f>B23*H37</f>
        <v>0</v>
      </c>
      <c r="C32" s="2"/>
      <c r="D32" s="2"/>
      <c r="E32" s="2"/>
      <c r="F32" s="2"/>
      <c r="G32" s="2"/>
      <c r="H32" s="2"/>
    </row>
    <row r="33" spans="1:8" ht="20.25" customHeight="1" x14ac:dyDescent="0.25">
      <c r="A33" s="8" t="s">
        <v>63</v>
      </c>
      <c r="B33" s="12">
        <f>B3*H39</f>
        <v>0</v>
      </c>
      <c r="C33" s="2"/>
      <c r="D33" s="2"/>
      <c r="E33" s="2"/>
      <c r="F33" s="2"/>
      <c r="G33" s="2"/>
      <c r="H33" s="2"/>
    </row>
    <row r="34" spans="1:8" ht="20.25" customHeight="1" x14ac:dyDescent="0.25">
      <c r="A34" s="8" t="s">
        <v>3</v>
      </c>
      <c r="B34" s="12">
        <f>B31+B32+B33</f>
        <v>0</v>
      </c>
      <c r="C34" s="2"/>
      <c r="D34" s="2"/>
      <c r="E34" s="2"/>
      <c r="F34" s="2"/>
      <c r="G34" s="2"/>
      <c r="H34" s="2"/>
    </row>
    <row r="35" spans="1:8" ht="20.25" customHeight="1" x14ac:dyDescent="0.25">
      <c r="A35" s="8" t="s">
        <v>43</v>
      </c>
      <c r="B35" s="12">
        <f>H40*B3</f>
        <v>0</v>
      </c>
      <c r="C35" s="2"/>
      <c r="D35" s="2"/>
      <c r="E35" s="2"/>
      <c r="F35" s="2"/>
      <c r="G35" s="2"/>
      <c r="H35" s="2"/>
    </row>
    <row r="36" spans="1:8" ht="18" x14ac:dyDescent="0.25">
      <c r="A36" s="4" t="s">
        <v>27</v>
      </c>
      <c r="B36" s="5">
        <f>B34-B35</f>
        <v>0</v>
      </c>
      <c r="C36" s="2"/>
      <c r="D36" s="2"/>
      <c r="E36" s="2"/>
      <c r="F36" s="2"/>
      <c r="G36" s="2"/>
      <c r="H36" s="2"/>
    </row>
    <row r="37" spans="1:8" s="16" customFormat="1" ht="14.4" hidden="1" x14ac:dyDescent="0.25">
      <c r="A37" s="51" t="s">
        <v>4</v>
      </c>
      <c r="B37" s="52"/>
      <c r="C37" s="52"/>
      <c r="D37" s="52"/>
      <c r="E37" s="53"/>
      <c r="G37" s="33" t="s">
        <v>58</v>
      </c>
      <c r="H37" s="41">
        <v>365</v>
      </c>
    </row>
    <row r="38" spans="1:8" s="16" customFormat="1" ht="14.4" hidden="1" x14ac:dyDescent="0.25">
      <c r="A38" s="17" t="s">
        <v>1</v>
      </c>
      <c r="B38" s="18" t="s">
        <v>19</v>
      </c>
      <c r="C38" s="18" t="s">
        <v>19</v>
      </c>
      <c r="D38" s="49" t="s">
        <v>5</v>
      </c>
      <c r="E38" s="47" t="s">
        <v>16</v>
      </c>
      <c r="G38" s="33" t="s">
        <v>59</v>
      </c>
      <c r="H38" s="42">
        <v>228.54</v>
      </c>
    </row>
    <row r="39" spans="1:8" s="16" customFormat="1" ht="14.4" hidden="1" x14ac:dyDescent="0.25">
      <c r="A39" s="17"/>
      <c r="B39" s="18"/>
      <c r="C39" s="18"/>
      <c r="D39" s="55"/>
      <c r="E39" s="54"/>
      <c r="F39" s="56" t="s">
        <v>62</v>
      </c>
      <c r="G39" s="57"/>
      <c r="H39" s="42">
        <v>20.34</v>
      </c>
    </row>
    <row r="40" spans="1:8" s="16" customFormat="1" ht="14.4" hidden="1" x14ac:dyDescent="0.25">
      <c r="A40" s="17"/>
      <c r="B40" s="18" t="s">
        <v>6</v>
      </c>
      <c r="C40" s="18" t="s">
        <v>7</v>
      </c>
      <c r="D40" s="50"/>
      <c r="E40" s="48"/>
      <c r="G40" s="33" t="s">
        <v>60</v>
      </c>
      <c r="H40" s="31">
        <v>185</v>
      </c>
    </row>
    <row r="41" spans="1:8" s="16" customFormat="1" ht="14.4" hidden="1" x14ac:dyDescent="0.25">
      <c r="A41" s="19" t="s">
        <v>19</v>
      </c>
      <c r="B41" s="20">
        <v>0</v>
      </c>
      <c r="C41" s="20">
        <f>1.917/H37</f>
        <v>5.2520547945205482E-3</v>
      </c>
      <c r="D41" s="21">
        <v>0</v>
      </c>
      <c r="E41" s="22" t="s">
        <v>14</v>
      </c>
    </row>
    <row r="42" spans="1:8" s="16" customFormat="1" ht="15" hidden="1" thickBot="1" x14ac:dyDescent="0.3">
      <c r="A42" s="23" t="s">
        <v>8</v>
      </c>
      <c r="B42" s="43">
        <f>+C41</f>
        <v>5.2520547945205482E-3</v>
      </c>
      <c r="C42" s="24">
        <v>1</v>
      </c>
      <c r="D42" s="44">
        <v>15.86</v>
      </c>
      <c r="E42" s="25" t="s">
        <v>15</v>
      </c>
    </row>
    <row r="43" spans="1:8" s="16" customFormat="1" ht="14.4" hidden="1" x14ac:dyDescent="0.25">
      <c r="A43" s="51" t="s">
        <v>9</v>
      </c>
      <c r="B43" s="52"/>
      <c r="C43" s="52"/>
      <c r="D43" s="52"/>
      <c r="E43" s="53"/>
    </row>
    <row r="44" spans="1:8" s="16" customFormat="1" ht="14.4" hidden="1" x14ac:dyDescent="0.25">
      <c r="A44" s="17" t="s">
        <v>1</v>
      </c>
      <c r="B44" s="18" t="s">
        <v>19</v>
      </c>
      <c r="C44" s="18" t="s">
        <v>19</v>
      </c>
      <c r="D44" s="49" t="s">
        <v>5</v>
      </c>
      <c r="E44" s="47" t="s">
        <v>16</v>
      </c>
    </row>
    <row r="45" spans="1:8" s="16" customFormat="1" ht="14.4" hidden="1" x14ac:dyDescent="0.25">
      <c r="A45" s="17"/>
      <c r="B45" s="18" t="s">
        <v>6</v>
      </c>
      <c r="C45" s="18" t="s">
        <v>7</v>
      </c>
      <c r="D45" s="50"/>
      <c r="E45" s="48"/>
    </row>
    <row r="46" spans="1:8" s="16" customFormat="1" ht="14.4" hidden="1" x14ac:dyDescent="0.25">
      <c r="A46" s="19" t="s">
        <v>19</v>
      </c>
      <c r="B46" s="20">
        <v>0</v>
      </c>
      <c r="C46" s="20">
        <f>0.9585/H37</f>
        <v>2.6260273972602741E-3</v>
      </c>
      <c r="D46" s="21">
        <v>0</v>
      </c>
      <c r="E46" s="22" t="s">
        <v>14</v>
      </c>
    </row>
    <row r="47" spans="1:8" s="16" customFormat="1" ht="15" hidden="1" thickBot="1" x14ac:dyDescent="0.3">
      <c r="A47" s="26" t="s">
        <v>8</v>
      </c>
      <c r="B47" s="43">
        <f>+C46</f>
        <v>2.6260273972602741E-3</v>
      </c>
      <c r="C47" s="27">
        <v>1</v>
      </c>
      <c r="D47" s="44">
        <v>31.73</v>
      </c>
      <c r="E47" s="28" t="s">
        <v>15</v>
      </c>
    </row>
    <row r="48" spans="1:8" s="16" customFormat="1" ht="14.4" hidden="1" x14ac:dyDescent="0.25">
      <c r="B48" s="16" t="s">
        <v>0</v>
      </c>
    </row>
    <row r="49" spans="1:8" s="16" customFormat="1" ht="14.4" hidden="1" x14ac:dyDescent="0.25">
      <c r="B49" s="16" t="s">
        <v>10</v>
      </c>
    </row>
    <row r="50" spans="1:8" ht="14.4" x14ac:dyDescent="0.25">
      <c r="A50" s="2"/>
      <c r="B50" s="2"/>
      <c r="C50" s="2"/>
      <c r="D50" s="2"/>
      <c r="E50" s="2"/>
      <c r="F50" s="2"/>
      <c r="G50" s="2"/>
      <c r="H50" s="2"/>
    </row>
    <row r="51" spans="1:8" ht="20.2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20.25" customHeight="1" x14ac:dyDescent="0.25">
      <c r="A52" s="29" t="s">
        <v>30</v>
      </c>
      <c r="B52" s="2"/>
      <c r="C52" s="2"/>
      <c r="D52" s="2"/>
      <c r="E52" s="2"/>
      <c r="F52" s="2"/>
      <c r="G52" s="2"/>
      <c r="H52" s="2"/>
    </row>
    <row r="53" spans="1:8" ht="38.25" customHeight="1" x14ac:dyDescent="0.25">
      <c r="A53" s="59" t="s">
        <v>55</v>
      </c>
      <c r="B53" s="59"/>
      <c r="C53" s="59"/>
      <c r="D53" s="59"/>
      <c r="E53" s="59"/>
      <c r="F53" s="59"/>
      <c r="G53" s="59"/>
      <c r="H53" s="59"/>
    </row>
    <row r="54" spans="1:8" ht="38.25" customHeight="1" x14ac:dyDescent="0.25">
      <c r="A54" s="60" t="s">
        <v>44</v>
      </c>
      <c r="B54" s="60"/>
      <c r="C54" s="60"/>
      <c r="D54" s="60"/>
      <c r="E54" s="60"/>
      <c r="F54" s="60"/>
      <c r="G54" s="60"/>
      <c r="H54" s="60"/>
    </row>
    <row r="55" spans="1:8" ht="50.25" customHeight="1" x14ac:dyDescent="0.25">
      <c r="A55" s="60" t="s">
        <v>56</v>
      </c>
      <c r="B55" s="60"/>
      <c r="C55" s="60"/>
      <c r="D55" s="60"/>
      <c r="E55" s="60"/>
      <c r="F55" s="60"/>
      <c r="G55" s="60"/>
      <c r="H55" s="60"/>
    </row>
    <row r="56" spans="1:8" ht="68.25" customHeight="1" x14ac:dyDescent="0.25">
      <c r="A56" s="60" t="s">
        <v>57</v>
      </c>
      <c r="B56" s="60"/>
      <c r="C56" s="60"/>
      <c r="D56" s="60"/>
      <c r="E56" s="60"/>
      <c r="F56" s="60"/>
      <c r="G56" s="60"/>
      <c r="H56" s="60"/>
    </row>
    <row r="57" spans="1:8" ht="38.25" customHeight="1" x14ac:dyDescent="0.25">
      <c r="A57" s="58" t="s">
        <v>45</v>
      </c>
      <c r="B57" s="58"/>
      <c r="C57" s="58"/>
      <c r="D57" s="58"/>
      <c r="E57" s="58"/>
      <c r="F57" s="58"/>
      <c r="G57" s="58"/>
      <c r="H57" s="58"/>
    </row>
    <row r="58" spans="1:8" ht="66.75" customHeight="1" x14ac:dyDescent="0.25">
      <c r="A58" s="58" t="s">
        <v>46</v>
      </c>
      <c r="B58" s="58"/>
      <c r="C58" s="58"/>
      <c r="D58" s="58"/>
      <c r="E58" s="58"/>
      <c r="F58" s="58"/>
      <c r="G58" s="58"/>
      <c r="H58" s="58"/>
    </row>
  </sheetData>
  <sheetProtection algorithmName="SHA-512" hashValue="cb4u8fXnZOk8G5tSgHaSk5DbZE0zxCPxA5vzwpTrtvj220cmKTDBkssFtbaepfENxFqIDHwNmvXwEp/nHYzQXQ==" saltValue="GGSOxoRt/SjBue7UVMScLw==" spinCount="100000" sheet="1" objects="1" scenarios="1" formatCells="0" selectLockedCells="1"/>
  <protectedRanges>
    <protectedRange sqref="B9:H9" name="Range1_1"/>
  </protectedRanges>
  <mergeCells count="14">
    <mergeCell ref="A57:H57"/>
    <mergeCell ref="A58:H58"/>
    <mergeCell ref="A53:H53"/>
    <mergeCell ref="A54:H54"/>
    <mergeCell ref="A55:H55"/>
    <mergeCell ref="A56:H56"/>
    <mergeCell ref="A1:H1"/>
    <mergeCell ref="E44:E45"/>
    <mergeCell ref="D44:D45"/>
    <mergeCell ref="A43:E43"/>
    <mergeCell ref="E38:E40"/>
    <mergeCell ref="D38:D40"/>
    <mergeCell ref="A37:E37"/>
    <mergeCell ref="F39:G39"/>
  </mergeCells>
  <phoneticPr fontId="2" type="noConversion"/>
  <dataValidations xWindow="247" yWindow="146" count="1">
    <dataValidation type="list" allowBlank="1" showInputMessage="1" showErrorMessage="1" promptTitle="Compacted" prompt="If compacted select 'y', if uncompacted select 'n'" sqref="B5">
      <formula1>$B$48:$B$49</formula1>
    </dataValidation>
  </dataValidations>
  <hyperlinks>
    <hyperlink ref="A8" location="pics!A1" display="flower pot/M"/>
    <hyperlink ref="D8" location="pics!A1" display="4 cubic yard bins"/>
    <hyperlink ref="E8" location="pics!A1" display="5 cubic yard bins"/>
    <hyperlink ref="G8" location="pics!A1" display="6 cubic yard bins"/>
    <hyperlink ref="F8" location="pics!A1" display="6 cubic yard bins"/>
  </hyperlinks>
  <pageMargins left="0.75" right="0.75" top="1" bottom="1" header="0.5" footer="0.5"/>
  <pageSetup scale="56" orientation="portrait" r:id="rId1"/>
  <headerFooter alignWithMargins="0"/>
  <cellWatches>
    <cellWatch r="B18"/>
  </cellWatches>
  <ignoredErrors>
    <ignoredError sqref="B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9"/>
  <sheetViews>
    <sheetView workbookViewId="0">
      <selection sqref="A1:L1"/>
    </sheetView>
  </sheetViews>
  <sheetFormatPr defaultColWidth="0" defaultRowHeight="13.2" zeroHeight="1" x14ac:dyDescent="0.25"/>
  <cols>
    <col min="1" max="12" width="9.109375" style="30" customWidth="1"/>
    <col min="13" max="16384" width="0" style="30" hidden="1"/>
  </cols>
  <sheetData>
    <row r="1" spans="1:12" ht="24.75" customHeight="1" x14ac:dyDescent="0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/>
    <row r="3" spans="1:12" x14ac:dyDescent="0.25"/>
    <row r="4" spans="1:12" x14ac:dyDescent="0.25"/>
    <row r="5" spans="1:12" x14ac:dyDescent="0.25"/>
    <row r="6" spans="1:12" x14ac:dyDescent="0.25"/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1:12" x14ac:dyDescent="0.25"/>
    <row r="18" spans="1:12" x14ac:dyDescent="0.25"/>
    <row r="19" spans="1:12" x14ac:dyDescent="0.25"/>
    <row r="20" spans="1:12" x14ac:dyDescent="0.25"/>
    <row r="21" spans="1:12" x14ac:dyDescent="0.25"/>
    <row r="22" spans="1:12" ht="21" x14ac:dyDescent="0.25">
      <c r="A22" s="61" t="s">
        <v>29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x14ac:dyDescent="0.25"/>
    <row r="24" spans="1:12" x14ac:dyDescent="0.25"/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hidden="1" x14ac:dyDescent="0.25"/>
    <row r="48" hidden="1" x14ac:dyDescent="0.25"/>
    <row r="49" hidden="1" x14ac:dyDescent="0.25"/>
  </sheetData>
  <mergeCells count="2">
    <mergeCell ref="A1:L1"/>
    <mergeCell ref="A22:L22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pics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Toronto</dc:creator>
  <cp:lastModifiedBy>Steven Ma</cp:lastModifiedBy>
  <dcterms:created xsi:type="dcterms:W3CDTF">2010-06-09T14:36:17Z</dcterms:created>
  <dcterms:modified xsi:type="dcterms:W3CDTF">2021-12-07T16:32:05Z</dcterms:modified>
</cp:coreProperties>
</file>