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arawson\Desktop\"/>
    </mc:Choice>
  </mc:AlternateContent>
  <xr:revisionPtr revIDLastSave="0" documentId="8_{EB63133C-A6B6-4F3F-943A-8B3DFD5F2D21}" xr6:coauthVersionLast="47" xr6:coauthVersionMax="47" xr10:uidLastSave="{00000000-0000-0000-0000-000000000000}"/>
  <bookViews>
    <workbookView xWindow="-120" yWindow="-120" windowWidth="24240" windowHeight="13140" activeTab="2" xr2:uid="{00000000-000D-0000-FFFF-FFFF00000000}"/>
  </bookViews>
  <sheets>
    <sheet name="Instructions" sheetId="3" r:id="rId1"/>
    <sheet name="AMR" sheetId="10" state="hidden" r:id="rId2"/>
    <sheet name="COHB CALCULATOR " sheetId="8" r:id="rId3"/>
    <sheet name="Sheet2" sheetId="2" state="hidden" r:id="rId4"/>
    <sheet name="Bedroom Sizes" sheetId="6"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8" l="1"/>
  <c r="K18" i="8" s="1"/>
  <c r="M33" i="8"/>
  <c r="L52" i="8"/>
  <c r="B32" i="8" l="1"/>
  <c r="L33" i="8" l="1"/>
  <c r="T31" i="8" l="1"/>
  <c r="M34" i="8" s="1"/>
  <c r="M35" i="8" s="1"/>
  <c r="J35" i="8" s="1"/>
  <c r="L34" i="8" l="1"/>
  <c r="J34" i="8" s="1"/>
  <c r="L35" i="8" l="1"/>
  <c r="F5" i="2" l="1"/>
  <c r="F6" i="2"/>
  <c r="F4" i="2"/>
</calcChain>
</file>

<file path=xl/sharedStrings.xml><?xml version="1.0" encoding="utf-8"?>
<sst xmlns="http://schemas.openxmlformats.org/spreadsheetml/2006/main" count="114" uniqueCount="97">
  <si>
    <t>New AMR</t>
  </si>
  <si>
    <t>80% AMR</t>
  </si>
  <si>
    <t>1 Bedroom</t>
  </si>
  <si>
    <t>2 Bedroom</t>
  </si>
  <si>
    <t>3 Bedroom</t>
  </si>
  <si>
    <t>Type</t>
  </si>
  <si>
    <t>Yes</t>
  </si>
  <si>
    <t>No</t>
  </si>
  <si>
    <t>Drop Down</t>
  </si>
  <si>
    <t>Household Occupanct</t>
  </si>
  <si>
    <t>Bedroom Size</t>
  </si>
  <si>
    <t>1 Adult</t>
  </si>
  <si>
    <t>2 Adults (couple)</t>
  </si>
  <si>
    <t>2 Adults (not a couple)</t>
  </si>
  <si>
    <t>1 Adult and 1 Child</t>
  </si>
  <si>
    <t>1 Adult and 2 Child</t>
  </si>
  <si>
    <t>1 Adult and 3+ Child</t>
  </si>
  <si>
    <t>3 Adults</t>
  </si>
  <si>
    <t>Number of people in Households</t>
  </si>
  <si>
    <t>Eligible unit size (maximum 3 bedroom)</t>
  </si>
  <si>
    <t>4 people +</t>
  </si>
  <si>
    <t>2 to 3 people</t>
  </si>
  <si>
    <t>1 to 2 People (couple)</t>
  </si>
  <si>
    <t xml:space="preserve">*Minimum rent to be deducted from 80% AMR between July 1, 2023 to June 30, 2024 is </t>
  </si>
  <si>
    <t>Part 1</t>
  </si>
  <si>
    <t>Part 2</t>
  </si>
  <si>
    <t>MAX(T23,ROUND(J13*0.3/12,2))</t>
  </si>
  <si>
    <t>TOTAL</t>
  </si>
  <si>
    <t>Calculation for All Households</t>
  </si>
  <si>
    <t>PHB = (greater of 80% AMR or Shelter Costs, up to 100% AMR) - (Annual Projected AFNI X 30% /12)</t>
  </si>
  <si>
    <t>Part 3</t>
  </si>
  <si>
    <t>Part 4</t>
  </si>
  <si>
    <t>Subtotal</t>
  </si>
  <si>
    <t>Calculation for ONLY households receiving social assistance</t>
  </si>
  <si>
    <t>PHB = actual monthly shelter costs, less SA monthly Shelter Cost</t>
  </si>
  <si>
    <t>What is the households total monthly shelter cost (rent+utilities)?</t>
  </si>
  <si>
    <t>MAX(ROUND(MIN(MAX(0.8*L10,J20),L10),2))</t>
  </si>
  <si>
    <t>IFERROR(MAX(ROUND(MIN(MAX(0.8*L10,J20),L10),2)-MAX(T23,ROUND(J13*0.3/12,2)),0),"")</t>
  </si>
  <si>
    <t>IF(IFERROR(MAX(ROUND(MIN(MAX(0.8*L10,J20),L10),2)-MAX(T23,ROUND(J13*0.3/12,2)),0),"")&gt;0, IFERROR(MAX(ROUND(MIN(MAX(0.8*L10,J20),L10),2)-MAX(T23,ROUND(J13*0.3/12,2)),0),""),0)</t>
  </si>
  <si>
    <t>2023-24 Average Market Rents for the Canada-Ontario Housing Benefit (COHB)</t>
  </si>
  <si>
    <t>(for the period of July 2023 - June 2024)</t>
  </si>
  <si>
    <t>Updated May, 2023</t>
  </si>
  <si>
    <t>2023-24 AMR for COHB</t>
  </si>
  <si>
    <t>Service Manager</t>
  </si>
  <si>
    <t>1-Bed</t>
  </si>
  <si>
    <t>2-Bed</t>
  </si>
  <si>
    <t>3-Bed</t>
  </si>
  <si>
    <t>City of Brantford</t>
  </si>
  <si>
    <t>City of Cornwall</t>
  </si>
  <si>
    <t>City of Greater Sudbury</t>
  </si>
  <si>
    <t>City of Hamilton</t>
  </si>
  <si>
    <t>City of Kawartha Lakes</t>
  </si>
  <si>
    <t>City of Kingston</t>
  </si>
  <si>
    <t>City of London</t>
  </si>
  <si>
    <t>City of Ottawa</t>
  </si>
  <si>
    <t>City of Peterborough</t>
  </si>
  <si>
    <t>City of St. Thomas</t>
  </si>
  <si>
    <t>City of Stratford</t>
  </si>
  <si>
    <t>City of Toronto</t>
  </si>
  <si>
    <t>City of Windsor</t>
  </si>
  <si>
    <t>County of Bruce</t>
  </si>
  <si>
    <t>County of Dufferin</t>
  </si>
  <si>
    <t>County of Grey</t>
  </si>
  <si>
    <t>County of Hastings</t>
  </si>
  <si>
    <t>County of Huron</t>
  </si>
  <si>
    <t>County of Lambton</t>
  </si>
  <si>
    <t>County of Lanark</t>
  </si>
  <si>
    <t>County of Lennox and Addington</t>
  </si>
  <si>
    <t>County of Norfolk</t>
  </si>
  <si>
    <t>County of Northumberland</t>
  </si>
  <si>
    <t>County of Oxford</t>
  </si>
  <si>
    <t>County of Renfrew</t>
  </si>
  <si>
    <t>County of Simcoe</t>
  </si>
  <si>
    <t>County of Wellington</t>
  </si>
  <si>
    <t>District Municipality of Muskoka</t>
  </si>
  <si>
    <t>Municipality of Chatham-Kent</t>
  </si>
  <si>
    <t>Regional Municipality of Durham</t>
  </si>
  <si>
    <t>Regional Municipality of Halton</t>
  </si>
  <si>
    <t>Regional Municipality of Niagara</t>
  </si>
  <si>
    <t>Regional Municipality of Peel</t>
  </si>
  <si>
    <t>Regional Municipality of Waterloo</t>
  </si>
  <si>
    <t>Regional Municipality of York</t>
  </si>
  <si>
    <t>UC of Leeds and Grenville</t>
  </si>
  <si>
    <t>UC of Prescott and Russell</t>
  </si>
  <si>
    <t>Algoma DSSAB</t>
  </si>
  <si>
    <t>Cochrane DSSAB</t>
  </si>
  <si>
    <t>Kenora DSSAB</t>
  </si>
  <si>
    <t>Manitoulin-Sudbury DSSAB</t>
  </si>
  <si>
    <t>Nipissing DSSAB</t>
  </si>
  <si>
    <t>Parry Sound DSSAB</t>
  </si>
  <si>
    <t>Rainy River DSSAB</t>
  </si>
  <si>
    <t>Sault Ste. Marie DSSAB</t>
  </si>
  <si>
    <t>Thunder Bay DSSAB</t>
  </si>
  <si>
    <t>Timiskaming DSSAB</t>
  </si>
  <si>
    <t>AMR Amount at 80%</t>
  </si>
  <si>
    <t>AMR Amount at 100%</t>
  </si>
  <si>
    <t>Disclaimer: The rates are based on COHB Year 4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</si>
</sst>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164" formatCode="&quot;$&quot;#,##0.00"/>
  </numFmts>
  <fonts count="20" x14ac:knownFonts="1">
    <font>
      <sz val="12"/>
      <color theme="1"/>
      <name val="Arial"/>
      <family val="2"/>
    </font>
    <font>
      <sz val="11"/>
      <color theme="1"/>
      <name val="Trebuchet MS"/>
      <family val="2"/>
      <scheme val="minor"/>
    </font>
    <font>
      <sz val="12"/>
      <color theme="1"/>
      <name val="Arial"/>
      <family val="2"/>
    </font>
    <font>
      <b/>
      <sz val="11"/>
      <color theme="1"/>
      <name val="Arial"/>
      <family val="2"/>
    </font>
    <font>
      <sz val="11"/>
      <color theme="1"/>
      <name val="Arial"/>
      <family val="2"/>
    </font>
    <font>
      <sz val="11"/>
      <color theme="1"/>
      <name val="Calibri"/>
      <family val="2"/>
    </font>
    <font>
      <b/>
      <sz val="11"/>
      <color theme="1"/>
      <name val="Calibri"/>
      <family val="2"/>
    </font>
    <font>
      <sz val="12"/>
      <color theme="0"/>
      <name val="Arial"/>
      <family val="2"/>
    </font>
    <font>
      <b/>
      <sz val="12"/>
      <color theme="1"/>
      <name val="Arial"/>
      <family val="2"/>
    </font>
    <font>
      <sz val="12"/>
      <name val="Arial"/>
      <family val="2"/>
    </font>
    <font>
      <sz val="11"/>
      <color theme="1"/>
      <name val="Trebuchet MS"/>
      <family val="2"/>
    </font>
    <font>
      <b/>
      <sz val="11"/>
      <color theme="1"/>
      <name val="Trebuchet MS"/>
      <family val="2"/>
      <scheme val="minor"/>
    </font>
    <font>
      <sz val="11"/>
      <color theme="0"/>
      <name val="Trebuchet MS"/>
      <family val="2"/>
      <scheme val="minor"/>
    </font>
    <font>
      <b/>
      <sz val="14"/>
      <name val="Trebuchet MS"/>
      <family val="2"/>
      <scheme val="minor"/>
    </font>
    <font>
      <b/>
      <sz val="12"/>
      <name val="Trebuchet MS"/>
      <family val="2"/>
      <scheme val="minor"/>
    </font>
    <font>
      <b/>
      <sz val="11"/>
      <name val="Trebuchet MS"/>
      <family val="2"/>
      <scheme val="minor"/>
    </font>
    <font>
      <sz val="11"/>
      <name val="Trebuchet MS"/>
      <family val="2"/>
      <scheme val="minor"/>
    </font>
    <font>
      <sz val="11"/>
      <color theme="8"/>
      <name val="Calibri"/>
      <family val="2"/>
    </font>
    <font>
      <b/>
      <sz val="11"/>
      <color rgb="FF1D2228"/>
      <name val="Calibri"/>
      <family val="2"/>
    </font>
    <font>
      <b/>
      <sz val="12"/>
      <color theme="0"/>
      <name val="Arial"/>
      <family val="2"/>
    </font>
  </fonts>
  <fills count="11">
    <fill>
      <patternFill patternType="none"/>
    </fill>
    <fill>
      <patternFill patternType="gray125"/>
    </fill>
    <fill>
      <patternFill patternType="solid">
        <fgColor rgb="FFE2EFD9"/>
        <bgColor indexed="64"/>
      </patternFill>
    </fill>
    <fill>
      <patternFill patternType="solid">
        <fgColor theme="9" tint="0.59999389629810485"/>
        <bgColor indexed="64"/>
      </patternFill>
    </fill>
    <fill>
      <patternFill patternType="solid">
        <fgColor rgb="FF00B0F0"/>
        <bgColor indexed="64"/>
      </patternFill>
    </fill>
    <fill>
      <patternFill patternType="solid">
        <fgColor rgb="FFFFFF00"/>
        <bgColor indexed="64"/>
      </patternFill>
    </fill>
    <fill>
      <patternFill patternType="solid">
        <fgColor rgb="FFF5C1EB"/>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patternFill>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4">
    <xf numFmtId="0" fontId="0" fillId="0" borderId="0"/>
    <xf numFmtId="44" fontId="2" fillId="0" borderId="0" applyFont="0" applyFill="0" applyBorder="0" applyAlignment="0" applyProtection="0"/>
    <xf numFmtId="0" fontId="12" fillId="9" borderId="0" applyNumberFormat="0" applyBorder="0" applyAlignment="0" applyProtection="0"/>
    <xf numFmtId="0" fontId="1" fillId="0" borderId="0"/>
  </cellStyleXfs>
  <cellXfs count="63">
    <xf numFmtId="0" fontId="0" fillId="0" borderId="0" xfId="0"/>
    <xf numFmtId="0" fontId="3" fillId="2" borderId="2" xfId="0" applyFont="1" applyFill="1" applyBorder="1" applyAlignment="1">
      <alignment horizontal="center" vertical="center" wrapText="1"/>
    </xf>
    <xf numFmtId="6" fontId="4" fillId="2" borderId="4" xfId="0" applyNumberFormat="1" applyFont="1" applyFill="1" applyBorder="1" applyAlignment="1">
      <alignment horizontal="center" vertical="center" wrapText="1"/>
    </xf>
    <xf numFmtId="8" fontId="4" fillId="2" borderId="4" xfId="0" applyNumberFormat="1" applyFont="1" applyFill="1" applyBorder="1" applyAlignment="1">
      <alignment horizontal="center" vertical="center" wrapText="1"/>
    </xf>
    <xf numFmtId="2" fontId="5" fillId="0" borderId="3" xfId="0" applyNumberFormat="1" applyFont="1" applyBorder="1" applyAlignment="1">
      <alignment vertical="center" wrapText="1"/>
    </xf>
    <xf numFmtId="1" fontId="5" fillId="0" borderId="4" xfId="0" applyNumberFormat="1" applyFont="1" applyBorder="1" applyAlignment="1">
      <alignment vertical="center" wrapText="1"/>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7" fillId="0" borderId="0" xfId="0" applyFont="1"/>
    <xf numFmtId="44" fontId="0" fillId="0" borderId="0" xfId="1" applyFont="1" applyFill="1"/>
    <xf numFmtId="0" fontId="0" fillId="0" borderId="8" xfId="0" applyBorder="1" applyAlignment="1">
      <alignment horizontal="center" vertical="center"/>
    </xf>
    <xf numFmtId="0" fontId="0" fillId="0" borderId="5" xfId="0" applyBorder="1" applyAlignment="1">
      <alignment horizontal="center" vertical="center"/>
    </xf>
    <xf numFmtId="0" fontId="0" fillId="4" borderId="9"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44" fontId="0" fillId="4" borderId="1" xfId="1" applyFont="1" applyFill="1" applyBorder="1" applyProtection="1">
      <protection locked="0"/>
    </xf>
    <xf numFmtId="44" fontId="8" fillId="5" borderId="10" xfId="1" applyFont="1" applyFill="1" applyBorder="1"/>
    <xf numFmtId="44" fontId="8" fillId="5" borderId="3" xfId="1" applyFont="1" applyFill="1" applyBorder="1"/>
    <xf numFmtId="0" fontId="9" fillId="0" borderId="0" xfId="0" applyFont="1"/>
    <xf numFmtId="44" fontId="0" fillId="0" borderId="0" xfId="1" applyFont="1" applyFill="1" applyBorder="1" applyProtection="1">
      <protection locked="0"/>
    </xf>
    <xf numFmtId="0" fontId="13" fillId="0" borderId="0" xfId="3" applyFont="1"/>
    <xf numFmtId="0" fontId="1" fillId="0" borderId="0" xfId="3"/>
    <xf numFmtId="0" fontId="14" fillId="0" borderId="0" xfId="3" applyFont="1"/>
    <xf numFmtId="0" fontId="15" fillId="0" borderId="0" xfId="3" applyFont="1"/>
    <xf numFmtId="0" fontId="16" fillId="0" borderId="0" xfId="3" applyFont="1"/>
    <xf numFmtId="0" fontId="11" fillId="0" borderId="0" xfId="3" applyFont="1"/>
    <xf numFmtId="0" fontId="12" fillId="9" borderId="13" xfId="2" applyBorder="1"/>
    <xf numFmtId="0" fontId="12" fillId="9" borderId="14" xfId="2" applyBorder="1"/>
    <xf numFmtId="0" fontId="12" fillId="9" borderId="15" xfId="2" applyBorder="1"/>
    <xf numFmtId="0" fontId="16" fillId="0" borderId="16" xfId="3" applyFont="1" applyBorder="1"/>
    <xf numFmtId="3" fontId="1" fillId="0" borderId="17" xfId="3" applyNumberFormat="1" applyBorder="1"/>
    <xf numFmtId="3" fontId="1" fillId="0" borderId="18" xfId="3" applyNumberFormat="1" applyBorder="1"/>
    <xf numFmtId="0" fontId="1" fillId="0" borderId="17" xfId="3" applyBorder="1"/>
    <xf numFmtId="0" fontId="1" fillId="0" borderId="18" xfId="3" applyBorder="1"/>
    <xf numFmtId="0" fontId="16" fillId="0" borderId="19" xfId="3" applyFont="1" applyBorder="1"/>
    <xf numFmtId="0" fontId="1" fillId="0" borderId="20" xfId="3" applyBorder="1"/>
    <xf numFmtId="3" fontId="1" fillId="0" borderId="20" xfId="3" applyNumberFormat="1" applyBorder="1"/>
    <xf numFmtId="3" fontId="1" fillId="0" borderId="21" xfId="3" applyNumberFormat="1" applyBorder="1"/>
    <xf numFmtId="0" fontId="0" fillId="10" borderId="0" xfId="0" applyFill="1"/>
    <xf numFmtId="0" fontId="7" fillId="10" borderId="0" xfId="0" applyFont="1" applyFill="1"/>
    <xf numFmtId="0" fontId="9" fillId="10" borderId="0" xfId="0" applyFont="1" applyFill="1"/>
    <xf numFmtId="0" fontId="9" fillId="0" borderId="0" xfId="0" applyFont="1" applyAlignment="1">
      <alignment horizontal="right"/>
    </xf>
    <xf numFmtId="0" fontId="17" fillId="0" borderId="0" xfId="0" applyFont="1"/>
    <xf numFmtId="0" fontId="18" fillId="0" borderId="0" xfId="0" applyFont="1"/>
    <xf numFmtId="164" fontId="7" fillId="0" borderId="0" xfId="0" applyNumberFormat="1" applyFont="1" applyAlignment="1">
      <alignment horizontal="left"/>
    </xf>
    <xf numFmtId="44" fontId="7" fillId="0" borderId="0" xfId="1" applyFont="1" applyBorder="1" applyAlignment="1">
      <alignment horizontal="left"/>
    </xf>
    <xf numFmtId="44" fontId="7" fillId="0" borderId="0" xfId="1" applyFont="1" applyAlignment="1">
      <alignment horizontal="left"/>
    </xf>
    <xf numFmtId="0" fontId="19" fillId="0" borderId="0" xfId="0" applyFont="1"/>
    <xf numFmtId="0" fontId="7" fillId="0" borderId="0" xfId="0" applyFont="1" applyAlignment="1">
      <alignment horizontal="left"/>
    </xf>
    <xf numFmtId="0" fontId="19" fillId="0" borderId="0" xfId="0" applyFont="1" applyAlignment="1">
      <alignment horizontal="left"/>
    </xf>
    <xf numFmtId="44" fontId="7" fillId="0" borderId="0" xfId="1" applyFont="1" applyAlignment="1"/>
    <xf numFmtId="0" fontId="19" fillId="0" borderId="0" xfId="0" applyFont="1" applyAlignment="1">
      <alignment horizontal="right"/>
    </xf>
    <xf numFmtId="1" fontId="0" fillId="3" borderId="7" xfId="0" applyNumberFormat="1" applyFill="1" applyBorder="1" applyAlignment="1">
      <alignment horizontal="center" vertical="center"/>
    </xf>
    <xf numFmtId="1" fontId="9" fillId="3" borderId="1" xfId="0" applyNumberFormat="1" applyFont="1" applyFill="1" applyBorder="1" applyAlignment="1">
      <alignment horizontal="center"/>
    </xf>
    <xf numFmtId="0" fontId="10" fillId="8" borderId="12" xfId="0" applyFont="1" applyFill="1" applyBorder="1" applyAlignment="1">
      <alignment horizontal="left"/>
    </xf>
    <xf numFmtId="0" fontId="10" fillId="8" borderId="11" xfId="0" applyFont="1" applyFill="1" applyBorder="1" applyAlignment="1">
      <alignment horizontal="left"/>
    </xf>
    <xf numFmtId="0" fontId="10" fillId="8" borderId="2" xfId="0" applyFont="1" applyFill="1" applyBorder="1" applyAlignment="1">
      <alignment horizontal="left"/>
    </xf>
    <xf numFmtId="0" fontId="10" fillId="7" borderId="12" xfId="0" applyFont="1" applyFill="1" applyBorder="1" applyAlignment="1">
      <alignment horizontal="left"/>
    </xf>
    <xf numFmtId="0" fontId="10" fillId="7" borderId="11" xfId="0" applyFont="1" applyFill="1" applyBorder="1" applyAlignment="1">
      <alignment horizontal="left"/>
    </xf>
    <xf numFmtId="0" fontId="10" fillId="7" borderId="2" xfId="0" applyFont="1" applyFill="1" applyBorder="1" applyAlignment="1">
      <alignment horizontal="left"/>
    </xf>
    <xf numFmtId="0" fontId="0" fillId="0" borderId="22" xfId="0" applyBorder="1" applyAlignment="1">
      <alignment horizontal="center" vertical="center"/>
    </xf>
    <xf numFmtId="0" fontId="0" fillId="0" borderId="23" xfId="0"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cellXfs>
  <cellStyles count="4">
    <cellStyle name="Accent1" xfId="2" builtinId="29"/>
    <cellStyle name="Currency" xfId="1" builtinId="4"/>
    <cellStyle name="Normal" xfId="0" builtinId="0"/>
    <cellStyle name="Normal 2" xfId="3" xr:uid="{E5553C85-2F0E-41A3-85A0-E768C040D2FE}"/>
  </cellStyles>
  <dxfs count="13">
    <dxf>
      <font>
        <b val="0"/>
        <i val="0"/>
        <strike val="0"/>
        <condense val="0"/>
        <extend val="0"/>
        <outline val="0"/>
        <shadow val="0"/>
        <u val="none"/>
        <vertAlign val="baseline"/>
        <sz val="11"/>
        <color theme="1"/>
        <name val="Arial"/>
        <scheme val="none"/>
      </font>
      <numFmt numFmtId="10" formatCode="&quot;$&quot;#,##0;[Red]\-&quot;$&quot;#,##0"/>
      <fill>
        <patternFill patternType="solid">
          <fgColor indexed="64"/>
          <bgColor rgb="FFE2EFD9"/>
        </patternFill>
      </fill>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theme="1"/>
        <name val="Arial"/>
        <scheme val="none"/>
      </font>
      <numFmt numFmtId="12" formatCode="&quot;$&quot;#,##0.00;[Red]\-&quot;$&quot;#,##0.00"/>
      <fill>
        <patternFill patternType="solid">
          <fgColor indexed="64"/>
          <bgColor rgb="FFE2EFD9"/>
        </patternFill>
      </fill>
      <alignment horizontal="center"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border>
    </dxf>
    <dxf>
      <font>
        <color theme="0"/>
      </font>
      <fill>
        <patternFill patternType="none">
          <bgColor auto="1"/>
        </patternFill>
      </fill>
    </dxf>
    <dxf>
      <font>
        <color theme="0"/>
      </font>
      <fill>
        <patternFill>
          <fgColor theme="0"/>
        </patternFill>
      </fill>
    </dxf>
    <dxf>
      <fill>
        <patternFill patternType="none">
          <fgColor indexed="64"/>
          <bgColor auto="1"/>
        </patternFill>
      </fill>
      <border diagonalUp="0" diagonalDown="0" outline="0">
        <left style="thin">
          <color auto="1"/>
        </left>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border diagonalUp="0" diagonalDown="0">
        <left style="thin">
          <color auto="1"/>
        </left>
        <right style="thin">
          <color auto="1"/>
        </right>
        <top/>
        <bottom/>
      </border>
    </dxf>
  </dxfs>
  <tableStyles count="0" defaultTableStyle="TableStyleMedium2" defaultPivotStyle="PivotStyleLight16"/>
  <colors>
    <mruColors>
      <color rgb="FFF8D2CC"/>
      <color rgb="FFFFFC8F"/>
      <color rgb="FFFFFC70"/>
      <color rgb="FFF5C1EB"/>
      <color rgb="FFFDAA6B"/>
      <color rgb="FF76D92B"/>
      <color rgb="FF61E3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COHB CALCULATOR '!A1"/></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142875</xdr:rowOff>
    </xdr:from>
    <xdr:to>
      <xdr:col>6</xdr:col>
      <xdr:colOff>195942</xdr:colOff>
      <xdr:row>20</xdr:row>
      <xdr:rowOff>130629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 y="534761"/>
          <a:ext cx="6270170" cy="4048125"/>
        </a:xfrm>
        <a:prstGeom prst="rect">
          <a:avLst/>
        </a:prstGeom>
        <a:solidFill>
          <a:srgbClr val="FDAA6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endParaRPr lang="en-CA" sz="1200" b="0">
            <a:solidFill>
              <a:sysClr val="windowText" lastClr="000000"/>
            </a:solidFill>
            <a:latin typeface="Arial" panose="020B0604020202020204" pitchFamily="34" charset="0"/>
            <a:cs typeface="Arial" panose="020B0604020202020204" pitchFamily="34" charset="0"/>
          </a:endParaRPr>
        </a:p>
        <a:p>
          <a:pPr lvl="0" algn="l" rtl="1"/>
          <a:r>
            <a:rPr lang="en-CA" sz="1200" b="0">
              <a:solidFill>
                <a:sysClr val="windowText" lastClr="000000"/>
              </a:solidFill>
              <a:latin typeface="Arial" panose="020B0604020202020204" pitchFamily="34" charset="0"/>
              <a:cs typeface="Arial" panose="020B0604020202020204" pitchFamily="34" charset="0"/>
            </a:rPr>
            <a:t>If you have any questions on using this calculator, or your benefit amount, please contact  416-338-8888.</a:t>
          </a:r>
        </a:p>
        <a:p>
          <a:pPr lvl="0" algn="l" rtl="1"/>
          <a:r>
            <a:rPr lang="en-CA" sz="1200" b="0">
              <a:solidFill>
                <a:sysClr val="windowText" lastClr="000000"/>
              </a:solidFill>
              <a:latin typeface="Arial" panose="020B0604020202020204" pitchFamily="34" charset="0"/>
              <a:cs typeface="Arial" panose="020B0604020202020204" pitchFamily="34" charset="0"/>
            </a:rPr>
            <a:t> </a:t>
          </a:r>
        </a:p>
        <a:p>
          <a:pPr lvl="0" algn="l" rtl="1"/>
          <a:r>
            <a:rPr lang="en-CA" sz="1200" b="0">
              <a:solidFill>
                <a:sysClr val="windowText" lastClr="000000"/>
              </a:solidFill>
              <a:latin typeface="Arial" panose="020B0604020202020204" pitchFamily="34" charset="0"/>
              <a:cs typeface="Arial" panose="020B0604020202020204" pitchFamily="34" charset="0"/>
            </a:rPr>
            <a:t>This Canada-Ontario Housing Benefit (COHB) Calculator has been developed specifically for referring partners who require a benefit estimate for an application with a rental tenancy in or out of the City of Toronto to assist households eligible for the COHB program to determine their expected benefit amount. This is an estimated amount, which may vary depending on changes to the program.</a:t>
          </a:r>
        </a:p>
        <a:p>
          <a:pPr lvl="0" algn="l" rtl="1"/>
          <a:r>
            <a:rPr lang="en-CA" sz="1200" b="0">
              <a:solidFill>
                <a:sysClr val="windowText" lastClr="000000"/>
              </a:solidFill>
              <a:latin typeface="Arial" panose="020B0604020202020204" pitchFamily="34" charset="0"/>
              <a:cs typeface="Arial" panose="020B0604020202020204" pitchFamily="34" charset="0"/>
            </a:rPr>
            <a:t> </a:t>
          </a:r>
        </a:p>
        <a:p>
          <a:pPr lvl="0" algn="l" rtl="1"/>
          <a:r>
            <a:rPr lang="en-CA" sz="1200" b="0">
              <a:solidFill>
                <a:sysClr val="windowText" lastClr="000000"/>
              </a:solidFill>
              <a:latin typeface="Arial" panose="020B0604020202020204" pitchFamily="34" charset="0"/>
              <a:cs typeface="Arial" panose="020B0604020202020204" pitchFamily="34" charset="0"/>
            </a:rPr>
            <a:t>Following a successful application, you will receive confirmation of your benefit amount from the Province. If you are not satisfied with the amount, you can withdraw your application at that time prior to any payments being made.</a:t>
          </a:r>
        </a:p>
        <a:p>
          <a:pPr lvl="0" algn="l" rtl="1"/>
          <a:r>
            <a:rPr lang="en-CA" sz="1200" b="0">
              <a:solidFill>
                <a:sysClr val="windowText" lastClr="000000"/>
              </a:solidFill>
              <a:latin typeface="Arial" panose="020B0604020202020204" pitchFamily="34" charset="0"/>
              <a:cs typeface="Arial" panose="020B0604020202020204" pitchFamily="34" charset="0"/>
            </a:rPr>
            <a:t> </a:t>
          </a:r>
        </a:p>
        <a:p>
          <a:pPr lvl="0" algn="l" rtl="1"/>
          <a:r>
            <a:rPr lang="en-CA" sz="1200" b="0">
              <a:solidFill>
                <a:sysClr val="windowText" lastClr="000000"/>
              </a:solidFill>
              <a:latin typeface="Arial" panose="020B0604020202020204" pitchFamily="34" charset="0"/>
              <a:cs typeface="Arial" panose="020B0604020202020204" pitchFamily="34" charset="0"/>
            </a:rPr>
            <a:t>To use this calculator, you only need to enter information into the blue boxes for questions 1-5, and question 6 if you are on Ontario Works (OW) or Ontario Disability Support Program (ODSP).</a:t>
          </a:r>
        </a:p>
        <a:p>
          <a:pPr lvl="0" algn="l" rtl="1"/>
          <a:r>
            <a:rPr lang="en-CA" sz="1200" b="0">
              <a:solidFill>
                <a:sysClr val="windowText" lastClr="000000"/>
              </a:solidFill>
              <a:latin typeface="Arial" panose="020B0604020202020204" pitchFamily="34" charset="0"/>
              <a:cs typeface="Arial" panose="020B0604020202020204" pitchFamily="34" charset="0"/>
            </a:rPr>
            <a:t> </a:t>
          </a:r>
        </a:p>
        <a:p>
          <a:pPr lvl="0" algn="l" rtl="1"/>
          <a:r>
            <a:rPr lang="en-CA" sz="1200" b="0">
              <a:solidFill>
                <a:sysClr val="windowText" lastClr="000000"/>
              </a:solidFill>
              <a:latin typeface="Arial" panose="020B0604020202020204" pitchFamily="34" charset="0"/>
              <a:cs typeface="Arial" panose="020B0604020202020204" pitchFamily="34" charset="0"/>
            </a:rPr>
            <a:t>You will need to know your Adjusted Family Net Income, shelter cost amount and if you are on OW/ODSP: your shelter allowance.</a:t>
          </a:r>
        </a:p>
        <a:p>
          <a:pPr lvl="0" algn="l"/>
          <a:r>
            <a:rPr lang="en-CA" sz="1100" b="0">
              <a:solidFill>
                <a:srgbClr val="FF0000"/>
              </a:solidFill>
            </a:rPr>
            <a:t> </a:t>
          </a:r>
        </a:p>
        <a:p>
          <a:endParaRPr lang="en-CA" sz="1100" baseline="0"/>
        </a:p>
        <a:p>
          <a:endParaRPr lang="en-CA" sz="1100" baseline="0"/>
        </a:p>
        <a:p>
          <a:endParaRPr lang="en-CA" sz="1100" baseline="0"/>
        </a:p>
        <a:p>
          <a:endParaRPr lang="en-CA" sz="1100"/>
        </a:p>
      </xdr:txBody>
    </xdr:sp>
    <xdr:clientData/>
  </xdr:twoCellAnchor>
  <xdr:twoCellAnchor>
    <xdr:from>
      <xdr:col>7</xdr:col>
      <xdr:colOff>0</xdr:colOff>
      <xdr:row>10</xdr:row>
      <xdr:rowOff>19050</xdr:rowOff>
    </xdr:from>
    <xdr:to>
      <xdr:col>10</xdr:col>
      <xdr:colOff>95250</xdr:colOff>
      <xdr:row>20</xdr:row>
      <xdr:rowOff>133350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553200" y="2352675"/>
          <a:ext cx="3438525" cy="2019300"/>
        </a:xfrm>
        <a:prstGeom prst="rect">
          <a:avLst/>
        </a:prstGeom>
        <a:solidFill>
          <a:srgbClr val="F5C1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What bedroom size</a:t>
          </a:r>
          <a:r>
            <a:rPr lang="en-CA" sz="1100" b="1" baseline="0"/>
            <a:t> am I eligible for? </a:t>
          </a:r>
        </a:p>
        <a:p>
          <a:endParaRPr lang="en-CA" sz="1100" b="1" baseline="0"/>
        </a:p>
        <a:p>
          <a:r>
            <a:rPr lang="en-CA" sz="1100" baseline="0">
              <a:solidFill>
                <a:schemeClr val="dk1"/>
              </a:solidFill>
              <a:effectLst/>
              <a:latin typeface="+mn-lt"/>
              <a:ea typeface="+mn-ea"/>
              <a:cs typeface="+mn-cs"/>
            </a:rPr>
            <a:t>Take a look at the table above. A person can be an adult or a child. </a:t>
          </a:r>
          <a:endParaRPr lang="en-CA">
            <a:effectLst/>
          </a:endParaRPr>
        </a:p>
        <a:p>
          <a:r>
            <a:rPr lang="en-CA" sz="1100" baseline="0">
              <a:solidFill>
                <a:schemeClr val="dk1"/>
              </a:solidFill>
              <a:effectLst/>
              <a:latin typeface="+mn-lt"/>
              <a:ea typeface="+mn-ea"/>
              <a:cs typeface="+mn-cs"/>
            </a:rPr>
            <a:t>For example: John lives with his partner, both are adults. They qualify for a "1 Bedroom" because they can live in one bedroom together. If John was living with his uncle in the same household, then they would apply for a 2 bedroom. John would select "2 Bedroom" in question 2 of the Calculator. </a:t>
          </a:r>
          <a:endParaRPr lang="en-CA">
            <a:effectLst/>
          </a:endParaRPr>
        </a:p>
      </xdr:txBody>
    </xdr:sp>
    <xdr:clientData/>
  </xdr:twoCellAnchor>
  <xdr:twoCellAnchor>
    <xdr:from>
      <xdr:col>9</xdr:col>
      <xdr:colOff>28575</xdr:colOff>
      <xdr:row>5</xdr:row>
      <xdr:rowOff>266700</xdr:rowOff>
    </xdr:from>
    <xdr:to>
      <xdr:col>10</xdr:col>
      <xdr:colOff>95250</xdr:colOff>
      <xdr:row>10</xdr:row>
      <xdr:rowOff>0</xdr:rowOff>
    </xdr:to>
    <xdr:sp macro="" textlink="">
      <xdr:nvSpPr>
        <xdr:cNvPr id="4" name="Bent Arrow 3">
          <a:extLst>
            <a:ext uri="{FF2B5EF4-FFF2-40B4-BE49-F238E27FC236}">
              <a16:creationId xmlns:a16="http://schemas.microsoft.com/office/drawing/2014/main" id="{00000000-0008-0000-0000-000004000000}"/>
            </a:ext>
          </a:extLst>
        </xdr:cNvPr>
        <xdr:cNvSpPr/>
      </xdr:nvSpPr>
      <xdr:spPr>
        <a:xfrm flipH="1">
          <a:off x="9163050" y="1228725"/>
          <a:ext cx="828675" cy="1104900"/>
        </a:xfrm>
        <a:prstGeom prst="bentArrow">
          <a:avLst/>
        </a:prstGeom>
        <a:solidFill>
          <a:srgbClr val="F5C1EB"/>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lientData/>
  </xdr:twoCellAnchor>
  <xdr:twoCellAnchor>
    <xdr:from>
      <xdr:col>0</xdr:col>
      <xdr:colOff>57149</xdr:colOff>
      <xdr:row>0</xdr:row>
      <xdr:rowOff>85726</xdr:rowOff>
    </xdr:from>
    <xdr:to>
      <xdr:col>6</xdr:col>
      <xdr:colOff>171449</xdr:colOff>
      <xdr:row>2</xdr:row>
      <xdr:rowOff>47626</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149" y="85726"/>
          <a:ext cx="6188529" cy="353786"/>
        </a:xfrm>
        <a:prstGeom prst="rect">
          <a:avLst/>
        </a:prstGeom>
        <a:solidFill>
          <a:schemeClr val="tx1">
            <a:lumMod val="65000"/>
            <a:lumOff val="35000"/>
          </a:schemeClr>
        </a:solidFill>
        <a:ln w="9525" cmpd="sng">
          <a:solidFill>
            <a:srgbClr val="FFFF00"/>
          </a:solidFill>
        </a:ln>
        <a:effectLst>
          <a:glow rad="63500">
            <a:schemeClr val="accent1">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200" b="0">
              <a:solidFill>
                <a:schemeClr val="bg1"/>
              </a:solidFill>
            </a:rPr>
            <a:t>Please read the</a:t>
          </a:r>
          <a:r>
            <a:rPr lang="en-CA" sz="1200" b="0" baseline="0">
              <a:solidFill>
                <a:schemeClr val="bg1"/>
              </a:solidFill>
            </a:rPr>
            <a:t> information on this sheet before using the COHB Calculator</a:t>
          </a:r>
        </a:p>
      </xdr:txBody>
    </xdr:sp>
    <xdr:clientData/>
  </xdr:twoCellAnchor>
  <xdr:twoCellAnchor>
    <xdr:from>
      <xdr:col>7</xdr:col>
      <xdr:colOff>161925</xdr:colOff>
      <xdr:row>0</xdr:row>
      <xdr:rowOff>161925</xdr:rowOff>
    </xdr:from>
    <xdr:to>
      <xdr:col>8</xdr:col>
      <xdr:colOff>933450</xdr:colOff>
      <xdr:row>4</xdr:row>
      <xdr:rowOff>19050</xdr:rowOff>
    </xdr:to>
    <xdr:sp macro="" textlink="">
      <xdr:nvSpPr>
        <xdr:cNvPr id="6" name="TextBox 5">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6715125" y="161925"/>
          <a:ext cx="2143125" cy="619125"/>
        </a:xfrm>
        <a:prstGeom prst="rect">
          <a:avLst/>
        </a:prstGeom>
        <a:solidFill>
          <a:srgbClr val="FFFC8F"/>
        </a:solidFill>
        <a:ln w="9525" cmpd="sng">
          <a:solidFill>
            <a:schemeClr val="accent4"/>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t>Ready to use the Calculator? </a:t>
          </a:r>
        </a:p>
        <a:p>
          <a:pPr algn="ctr"/>
          <a:r>
            <a:rPr lang="en-CA" sz="1600" b="0"/>
            <a:t>Click here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666751</xdr:colOff>
      <xdr:row>0</xdr:row>
      <xdr:rowOff>104776</xdr:rowOff>
    </xdr:from>
    <xdr:to>
      <xdr:col>11</xdr:col>
      <xdr:colOff>0</xdr:colOff>
      <xdr:row>2</xdr:row>
      <xdr:rowOff>66676</xdr:rowOff>
    </xdr:to>
    <xdr:sp macro="" textlink="">
      <xdr:nvSpPr>
        <xdr:cNvPr id="2" name="TextBox 1">
          <a:extLst>
            <a:ext uri="{FF2B5EF4-FFF2-40B4-BE49-F238E27FC236}">
              <a16:creationId xmlns:a16="http://schemas.microsoft.com/office/drawing/2014/main" id="{474C3355-8C6C-4CC5-9EF7-3BB50A304079}"/>
            </a:ext>
          </a:extLst>
        </xdr:cNvPr>
        <xdr:cNvSpPr txBox="1"/>
      </xdr:nvSpPr>
      <xdr:spPr>
        <a:xfrm>
          <a:off x="666751" y="101601"/>
          <a:ext cx="9410699" cy="3619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600"/>
            <a:t>Canada-Ontario Housing Benefit Calculator</a:t>
          </a:r>
        </a:p>
      </xdr:txBody>
    </xdr:sp>
    <xdr:clientData/>
  </xdr:twoCellAnchor>
  <xdr:twoCellAnchor>
    <xdr:from>
      <xdr:col>1</xdr:col>
      <xdr:colOff>19048</xdr:colOff>
      <xdr:row>4</xdr:row>
      <xdr:rowOff>180977</xdr:rowOff>
    </xdr:from>
    <xdr:to>
      <xdr:col>8</xdr:col>
      <xdr:colOff>1219200</xdr:colOff>
      <xdr:row>7</xdr:row>
      <xdr:rowOff>182881</xdr:rowOff>
    </xdr:to>
    <xdr:sp macro="" textlink="">
      <xdr:nvSpPr>
        <xdr:cNvPr id="3" name="TextBox 2">
          <a:extLst>
            <a:ext uri="{FF2B5EF4-FFF2-40B4-BE49-F238E27FC236}">
              <a16:creationId xmlns:a16="http://schemas.microsoft.com/office/drawing/2014/main" id="{AD86B1A4-4449-4740-8A68-1D9E800E29D4}"/>
            </a:ext>
          </a:extLst>
        </xdr:cNvPr>
        <xdr:cNvSpPr txBox="1"/>
      </xdr:nvSpPr>
      <xdr:spPr>
        <a:xfrm>
          <a:off x="750568" y="973457"/>
          <a:ext cx="6320792" cy="596264"/>
        </a:xfrm>
        <a:prstGeom prst="rect">
          <a:avLst/>
        </a:prstGeom>
        <a:solidFill>
          <a:srgbClr val="F8D2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latin typeface="+mn-lt"/>
              <a:ea typeface="+mn-ea"/>
              <a:cs typeface="+mn-cs"/>
            </a:rPr>
            <a:t>Does any individual in the household currently receive social assistance (either Ontario Disability Support Program (ODSP) or Ontario Works (OW))?</a:t>
          </a:r>
        </a:p>
      </xdr:txBody>
    </xdr:sp>
    <xdr:clientData/>
  </xdr:twoCellAnchor>
  <xdr:twoCellAnchor>
    <xdr:from>
      <xdr:col>0</xdr:col>
      <xdr:colOff>266700</xdr:colOff>
      <xdr:row>5</xdr:row>
      <xdr:rowOff>1</xdr:rowOff>
    </xdr:from>
    <xdr:to>
      <xdr:col>1</xdr:col>
      <xdr:colOff>15240</xdr:colOff>
      <xdr:row>8</xdr:row>
      <xdr:rowOff>30481</xdr:rowOff>
    </xdr:to>
    <xdr:sp macro="" textlink="">
      <xdr:nvSpPr>
        <xdr:cNvPr id="4" name="Pentagon 4">
          <a:extLst>
            <a:ext uri="{FF2B5EF4-FFF2-40B4-BE49-F238E27FC236}">
              <a16:creationId xmlns:a16="http://schemas.microsoft.com/office/drawing/2014/main" id="{6B7BEF6E-9D13-4573-8F8D-E46C994A173D}"/>
            </a:ext>
          </a:extLst>
        </xdr:cNvPr>
        <xdr:cNvSpPr/>
      </xdr:nvSpPr>
      <xdr:spPr>
        <a:xfrm>
          <a:off x="266700" y="990601"/>
          <a:ext cx="480060" cy="624840"/>
        </a:xfrm>
        <a:prstGeom prst="homePlat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CA" sz="2000"/>
            <a:t>1</a:t>
          </a:r>
        </a:p>
      </xdr:txBody>
    </xdr:sp>
    <xdr:clientData/>
  </xdr:twoCellAnchor>
  <xdr:twoCellAnchor>
    <xdr:from>
      <xdr:col>0</xdr:col>
      <xdr:colOff>266700</xdr:colOff>
      <xdr:row>20</xdr:row>
      <xdr:rowOff>104775</xdr:rowOff>
    </xdr:from>
    <xdr:to>
      <xdr:col>0</xdr:col>
      <xdr:colOff>733425</xdr:colOff>
      <xdr:row>23</xdr:row>
      <xdr:rowOff>95250</xdr:rowOff>
    </xdr:to>
    <xdr:sp macro="" textlink="">
      <xdr:nvSpPr>
        <xdr:cNvPr id="6" name="Pentagon 6">
          <a:extLst>
            <a:ext uri="{FF2B5EF4-FFF2-40B4-BE49-F238E27FC236}">
              <a16:creationId xmlns:a16="http://schemas.microsoft.com/office/drawing/2014/main" id="{F09AC84A-105C-4051-A2D3-96576B841E82}"/>
            </a:ext>
          </a:extLst>
        </xdr:cNvPr>
        <xdr:cNvSpPr/>
      </xdr:nvSpPr>
      <xdr:spPr>
        <a:xfrm>
          <a:off x="266700" y="2501900"/>
          <a:ext cx="463550" cy="593725"/>
        </a:xfrm>
        <a:prstGeom prst="homePlat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CA" sz="2000"/>
            <a:t>4</a:t>
          </a:r>
        </a:p>
      </xdr:txBody>
    </xdr:sp>
    <xdr:clientData/>
  </xdr:twoCellAnchor>
  <xdr:twoCellAnchor>
    <xdr:from>
      <xdr:col>1</xdr:col>
      <xdr:colOff>9525</xdr:colOff>
      <xdr:row>9</xdr:row>
      <xdr:rowOff>60961</xdr:rowOff>
    </xdr:from>
    <xdr:to>
      <xdr:col>9</xdr:col>
      <xdr:colOff>4082</xdr:colOff>
      <xdr:row>13</xdr:row>
      <xdr:rowOff>167640</xdr:rowOff>
    </xdr:to>
    <xdr:sp macro="" textlink="">
      <xdr:nvSpPr>
        <xdr:cNvPr id="7" name="TextBox 6">
          <a:extLst>
            <a:ext uri="{FF2B5EF4-FFF2-40B4-BE49-F238E27FC236}">
              <a16:creationId xmlns:a16="http://schemas.microsoft.com/office/drawing/2014/main" id="{1AEF1D3D-E479-4B50-8669-088321E94F8E}"/>
            </a:ext>
          </a:extLst>
        </xdr:cNvPr>
        <xdr:cNvSpPr txBox="1"/>
      </xdr:nvSpPr>
      <xdr:spPr>
        <a:xfrm>
          <a:off x="741045" y="1645921"/>
          <a:ext cx="6349637" cy="975359"/>
        </a:xfrm>
        <a:prstGeom prst="rect">
          <a:avLst/>
        </a:prstGeom>
        <a:solidFill>
          <a:srgbClr val="F8D2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Please select the Municipality the applicant would be moving to. Note, the default location is Toronto. To locate a municipality outside of Toronto, please select from the drop-down menu. You will need to know the specific City, Region, County or District Social Services Administration Board (DSSB) for any City or Town outside of Toronto.</a:t>
          </a:r>
        </a:p>
        <a:p>
          <a:endParaRPr lang="en-CA" sz="1100"/>
        </a:p>
      </xdr:txBody>
    </xdr:sp>
    <xdr:clientData/>
  </xdr:twoCellAnchor>
  <xdr:twoCellAnchor>
    <xdr:from>
      <xdr:col>1</xdr:col>
      <xdr:colOff>9525</xdr:colOff>
      <xdr:row>19</xdr:row>
      <xdr:rowOff>180109</xdr:rowOff>
    </xdr:from>
    <xdr:to>
      <xdr:col>9</xdr:col>
      <xdr:colOff>4082</xdr:colOff>
      <xdr:row>25</xdr:row>
      <xdr:rowOff>161926</xdr:rowOff>
    </xdr:to>
    <xdr:sp macro="" textlink="">
      <xdr:nvSpPr>
        <xdr:cNvPr id="8" name="TextBox 7">
          <a:extLst>
            <a:ext uri="{FF2B5EF4-FFF2-40B4-BE49-F238E27FC236}">
              <a16:creationId xmlns:a16="http://schemas.microsoft.com/office/drawing/2014/main" id="{89681BBC-C4BB-4411-A4D3-FB570798F0E1}"/>
            </a:ext>
          </a:extLst>
        </xdr:cNvPr>
        <xdr:cNvSpPr txBox="1"/>
      </xdr:nvSpPr>
      <xdr:spPr>
        <a:xfrm>
          <a:off x="743816" y="3948545"/>
          <a:ext cx="6367648" cy="1145599"/>
        </a:xfrm>
        <a:prstGeom prst="rect">
          <a:avLst/>
        </a:prstGeom>
        <a:solidFill>
          <a:srgbClr val="F8D2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0" i="0" u="none" strike="noStrike">
              <a:solidFill>
                <a:schemeClr val="dk1"/>
              </a:solidFill>
              <a:effectLst/>
              <a:latin typeface="+mn-lt"/>
              <a:ea typeface="+mn-ea"/>
              <a:cs typeface="+mn-cs"/>
            </a:rPr>
            <a:t>Adjusted Family Net Income (AFNI) for the household.</a:t>
          </a:r>
        </a:p>
        <a:p>
          <a:r>
            <a:rPr lang="en-CA" sz="1100" b="0" i="0" u="none" strike="noStrike">
              <a:solidFill>
                <a:schemeClr val="dk1"/>
              </a:solidFill>
              <a:effectLst/>
              <a:latin typeface="+mn-lt"/>
              <a:ea typeface="+mn-ea"/>
              <a:cs typeface="+mn-cs"/>
            </a:rPr>
            <a:t> AFNI is based on the net income of each household member, excluding those who are in full-time studies. Net income is generally the amount reflected on line 23600 (formerly line 236) of the household member’s latest Canada Revenue Agency notice of assessment, adjusted by subtracting payments received from a registered disability savings plan and adding any repayments made.</a:t>
          </a:r>
        </a:p>
      </xdr:txBody>
    </xdr:sp>
    <xdr:clientData/>
  </xdr:twoCellAnchor>
  <xdr:twoCellAnchor>
    <xdr:from>
      <xdr:col>0</xdr:col>
      <xdr:colOff>657226</xdr:colOff>
      <xdr:row>2</xdr:row>
      <xdr:rowOff>76201</xdr:rowOff>
    </xdr:from>
    <xdr:to>
      <xdr:col>11</xdr:col>
      <xdr:colOff>9525</xdr:colOff>
      <xdr:row>4</xdr:row>
      <xdr:rowOff>38101</xdr:rowOff>
    </xdr:to>
    <xdr:sp macro="" textlink="">
      <xdr:nvSpPr>
        <xdr:cNvPr id="9" name="TextBox 8">
          <a:extLst>
            <a:ext uri="{FF2B5EF4-FFF2-40B4-BE49-F238E27FC236}">
              <a16:creationId xmlns:a16="http://schemas.microsoft.com/office/drawing/2014/main" id="{278D32F4-EF98-40EE-8E39-531B9C108050}"/>
            </a:ext>
          </a:extLst>
        </xdr:cNvPr>
        <xdr:cNvSpPr txBox="1"/>
      </xdr:nvSpPr>
      <xdr:spPr>
        <a:xfrm>
          <a:off x="654051" y="476251"/>
          <a:ext cx="9429749" cy="361950"/>
        </a:xfrm>
        <a:prstGeom prst="rect">
          <a:avLst/>
        </a:prstGeom>
        <a:solidFill>
          <a:schemeClr val="tx1">
            <a:lumMod val="85000"/>
            <a:lumOff val="1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a:solidFill>
                <a:schemeClr val="bg1"/>
              </a:solidFill>
            </a:rPr>
            <a:t>Enter your</a:t>
          </a:r>
          <a:r>
            <a:rPr lang="en-CA" sz="1400" baseline="0">
              <a:solidFill>
                <a:schemeClr val="bg1"/>
              </a:solidFill>
            </a:rPr>
            <a:t> information into the blue cells</a:t>
          </a:r>
          <a:endParaRPr lang="en-CA" sz="1400">
            <a:solidFill>
              <a:schemeClr val="bg1"/>
            </a:solidFill>
          </a:endParaRPr>
        </a:p>
      </xdr:txBody>
    </xdr:sp>
    <xdr:clientData/>
  </xdr:twoCellAnchor>
  <xdr:twoCellAnchor>
    <xdr:from>
      <xdr:col>1</xdr:col>
      <xdr:colOff>17690</xdr:colOff>
      <xdr:row>28</xdr:row>
      <xdr:rowOff>102960</xdr:rowOff>
    </xdr:from>
    <xdr:to>
      <xdr:col>9</xdr:col>
      <xdr:colOff>8165</xdr:colOff>
      <xdr:row>30</xdr:row>
      <xdr:rowOff>102960</xdr:rowOff>
    </xdr:to>
    <xdr:sp macro="" textlink="">
      <xdr:nvSpPr>
        <xdr:cNvPr id="10" name="TextBox 9">
          <a:extLst>
            <a:ext uri="{FF2B5EF4-FFF2-40B4-BE49-F238E27FC236}">
              <a16:creationId xmlns:a16="http://schemas.microsoft.com/office/drawing/2014/main" id="{B1BDECFD-C3F5-4B62-8926-4875ACBA8ADF}"/>
            </a:ext>
          </a:extLst>
        </xdr:cNvPr>
        <xdr:cNvSpPr txBox="1"/>
      </xdr:nvSpPr>
      <xdr:spPr>
        <a:xfrm>
          <a:off x="779690" y="4094389"/>
          <a:ext cx="6086475" cy="39914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CA" sz="1100"/>
            <a:t>ODSP/OW Shelter</a:t>
          </a:r>
          <a:r>
            <a:rPr lang="en-CA" sz="1100" baseline="0"/>
            <a:t> allowance </a:t>
          </a:r>
          <a:r>
            <a:rPr lang="en-CA" sz="1100"/>
            <a:t>amount (Only fill out "6" if you answered "yes" on Question 1</a:t>
          </a:r>
        </a:p>
      </xdr:txBody>
    </xdr:sp>
    <xdr:clientData/>
  </xdr:twoCellAnchor>
  <xdr:twoCellAnchor>
    <xdr:from>
      <xdr:col>0</xdr:col>
      <xdr:colOff>733879</xdr:colOff>
      <xdr:row>32</xdr:row>
      <xdr:rowOff>94343</xdr:rowOff>
    </xdr:from>
    <xdr:to>
      <xdr:col>8</xdr:col>
      <xdr:colOff>724354</xdr:colOff>
      <xdr:row>35</xdr:row>
      <xdr:rowOff>134559</xdr:rowOff>
    </xdr:to>
    <xdr:sp macro="" textlink="">
      <xdr:nvSpPr>
        <xdr:cNvPr id="11" name="TextBox 10">
          <a:extLst>
            <a:ext uri="{FF2B5EF4-FFF2-40B4-BE49-F238E27FC236}">
              <a16:creationId xmlns:a16="http://schemas.microsoft.com/office/drawing/2014/main" id="{BDC52618-B1FA-4484-BB1E-7F8F227E7A53}"/>
            </a:ext>
          </a:extLst>
        </xdr:cNvPr>
        <xdr:cNvSpPr txBox="1"/>
      </xdr:nvSpPr>
      <xdr:spPr>
        <a:xfrm>
          <a:off x="733879" y="4884057"/>
          <a:ext cx="6086475" cy="638931"/>
        </a:xfrm>
        <a:prstGeom prst="homePlate">
          <a:avLst/>
        </a:prstGeom>
        <a:solidFill>
          <a:srgbClr val="76D92B"/>
        </a:solidFill>
        <a:ln w="9525" cmpd="sng">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Your benefit amount under the Canada-Ontario</a:t>
          </a:r>
          <a:r>
            <a:rPr lang="en-CA" sz="1400" b="1" baseline="0"/>
            <a:t> Housing Benefit is calculated as</a:t>
          </a:r>
          <a:endParaRPr lang="en-CA" sz="1400" b="1"/>
        </a:p>
      </xdr:txBody>
    </xdr:sp>
    <xdr:clientData/>
  </xdr:twoCellAnchor>
  <xdr:twoCellAnchor>
    <xdr:from>
      <xdr:col>0</xdr:col>
      <xdr:colOff>272143</xdr:colOff>
      <xdr:row>26</xdr:row>
      <xdr:rowOff>0</xdr:rowOff>
    </xdr:from>
    <xdr:to>
      <xdr:col>0</xdr:col>
      <xdr:colOff>738868</xdr:colOff>
      <xdr:row>28</xdr:row>
      <xdr:rowOff>200932</xdr:rowOff>
    </xdr:to>
    <xdr:sp macro="" textlink="">
      <xdr:nvSpPr>
        <xdr:cNvPr id="14" name="Pentagon 6">
          <a:extLst>
            <a:ext uri="{FF2B5EF4-FFF2-40B4-BE49-F238E27FC236}">
              <a16:creationId xmlns:a16="http://schemas.microsoft.com/office/drawing/2014/main" id="{42B2F628-00E3-404B-B113-1CBD4A07FC41}"/>
            </a:ext>
          </a:extLst>
        </xdr:cNvPr>
        <xdr:cNvSpPr/>
      </xdr:nvSpPr>
      <xdr:spPr>
        <a:xfrm>
          <a:off x="272143" y="3673929"/>
          <a:ext cx="466725" cy="609146"/>
        </a:xfrm>
        <a:prstGeom prst="homePlat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CA" sz="2000"/>
            <a:t>5</a:t>
          </a:r>
        </a:p>
      </xdr:txBody>
    </xdr:sp>
    <xdr:clientData/>
  </xdr:twoCellAnchor>
  <xdr:twoCellAnchor>
    <xdr:from>
      <xdr:col>0</xdr:col>
      <xdr:colOff>258536</xdr:colOff>
      <xdr:row>29</xdr:row>
      <xdr:rowOff>190500</xdr:rowOff>
    </xdr:from>
    <xdr:to>
      <xdr:col>0</xdr:col>
      <xdr:colOff>722086</xdr:colOff>
      <xdr:row>32</xdr:row>
      <xdr:rowOff>187325</xdr:rowOff>
    </xdr:to>
    <xdr:sp macro="" textlink="">
      <xdr:nvSpPr>
        <xdr:cNvPr id="16" name="Pentagon 6">
          <a:extLst>
            <a:ext uri="{FF2B5EF4-FFF2-40B4-BE49-F238E27FC236}">
              <a16:creationId xmlns:a16="http://schemas.microsoft.com/office/drawing/2014/main" id="{AC01A914-2A60-4E76-BE9D-91E998B52BB6}"/>
            </a:ext>
          </a:extLst>
        </xdr:cNvPr>
        <xdr:cNvSpPr/>
      </xdr:nvSpPr>
      <xdr:spPr>
        <a:xfrm>
          <a:off x="258536" y="4476750"/>
          <a:ext cx="463550" cy="609146"/>
        </a:xfrm>
        <a:prstGeom prst="homePlat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CA" sz="2000"/>
            <a:t>6</a:t>
          </a:r>
        </a:p>
      </xdr:txBody>
    </xdr:sp>
    <xdr:clientData/>
  </xdr:twoCellAnchor>
  <xdr:twoCellAnchor>
    <xdr:from>
      <xdr:col>0</xdr:col>
      <xdr:colOff>266700</xdr:colOff>
      <xdr:row>9</xdr:row>
      <xdr:rowOff>185057</xdr:rowOff>
    </xdr:from>
    <xdr:to>
      <xdr:col>1</xdr:col>
      <xdr:colOff>4082</xdr:colOff>
      <xdr:row>12</xdr:row>
      <xdr:rowOff>170090</xdr:rowOff>
    </xdr:to>
    <xdr:sp macro="" textlink="">
      <xdr:nvSpPr>
        <xdr:cNvPr id="12" name="Pentagon 4">
          <a:extLst>
            <a:ext uri="{FF2B5EF4-FFF2-40B4-BE49-F238E27FC236}">
              <a16:creationId xmlns:a16="http://schemas.microsoft.com/office/drawing/2014/main" id="{C5BDEE33-70DF-1188-0498-446771BD6286}"/>
            </a:ext>
          </a:extLst>
        </xdr:cNvPr>
        <xdr:cNvSpPr/>
      </xdr:nvSpPr>
      <xdr:spPr>
        <a:xfrm>
          <a:off x="266700" y="1752600"/>
          <a:ext cx="466725" cy="572861"/>
        </a:xfrm>
        <a:prstGeom prst="homePlat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CA" sz="2000"/>
            <a:t>2</a:t>
          </a:r>
        </a:p>
      </xdr:txBody>
    </xdr:sp>
    <xdr:clientData/>
  </xdr:twoCellAnchor>
  <xdr:twoCellAnchor>
    <xdr:from>
      <xdr:col>0</xdr:col>
      <xdr:colOff>266700</xdr:colOff>
      <xdr:row>14</xdr:row>
      <xdr:rowOff>163287</xdr:rowOff>
    </xdr:from>
    <xdr:to>
      <xdr:col>1</xdr:col>
      <xdr:colOff>4082</xdr:colOff>
      <xdr:row>17</xdr:row>
      <xdr:rowOff>148319</xdr:rowOff>
    </xdr:to>
    <xdr:sp macro="" textlink="">
      <xdr:nvSpPr>
        <xdr:cNvPr id="15" name="Pentagon 4">
          <a:extLst>
            <a:ext uri="{FF2B5EF4-FFF2-40B4-BE49-F238E27FC236}">
              <a16:creationId xmlns:a16="http://schemas.microsoft.com/office/drawing/2014/main" id="{0218C070-FBD3-0EDA-8FD5-87E0E4D05C13}"/>
            </a:ext>
          </a:extLst>
        </xdr:cNvPr>
        <xdr:cNvSpPr/>
      </xdr:nvSpPr>
      <xdr:spPr>
        <a:xfrm>
          <a:off x="266700" y="2514601"/>
          <a:ext cx="466725" cy="572861"/>
        </a:xfrm>
        <a:prstGeom prst="homePlat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CA" sz="2000"/>
            <a:t>3</a:t>
          </a:r>
        </a:p>
      </xdr:txBody>
    </xdr:sp>
    <xdr:clientData/>
  </xdr:twoCellAnchor>
  <xdr:twoCellAnchor>
    <xdr:from>
      <xdr:col>1</xdr:col>
      <xdr:colOff>9525</xdr:colOff>
      <xdr:row>15</xdr:row>
      <xdr:rowOff>0</xdr:rowOff>
    </xdr:from>
    <xdr:to>
      <xdr:col>9</xdr:col>
      <xdr:colOff>4082</xdr:colOff>
      <xdr:row>18</xdr:row>
      <xdr:rowOff>27709</xdr:rowOff>
    </xdr:to>
    <xdr:sp macro="" textlink="">
      <xdr:nvSpPr>
        <xdr:cNvPr id="17" name="TextBox 16">
          <a:extLst>
            <a:ext uri="{FF2B5EF4-FFF2-40B4-BE49-F238E27FC236}">
              <a16:creationId xmlns:a16="http://schemas.microsoft.com/office/drawing/2014/main" id="{6673024B-FF1D-B32C-9C7F-00A9DCDFF66B}"/>
            </a:ext>
          </a:extLst>
        </xdr:cNvPr>
        <xdr:cNvSpPr txBox="1"/>
      </xdr:nvSpPr>
      <xdr:spPr>
        <a:xfrm>
          <a:off x="743816" y="2992582"/>
          <a:ext cx="6367648" cy="609600"/>
        </a:xfrm>
        <a:prstGeom prst="rect">
          <a:avLst/>
        </a:prstGeom>
        <a:solidFill>
          <a:srgbClr val="F8D2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What unit size are you eligible for? Please refer to the table on the Instructions sheet to determine your unit size eligibility.</a:t>
          </a:r>
        </a:p>
        <a:p>
          <a:endParaRPr lang="en-CA"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8FBBA3-7E1A-43B8-ABEB-06FFE4E2855A}" name="Table2" displayName="Table2" ref="A6:D53" totalsRowShown="0" headerRowDxfId="12" headerRowBorderDxfId="11" tableBorderDxfId="10" totalsRowBorderDxfId="9" headerRowCellStyle="Accent1">
  <autoFilter ref="A6:D53" xr:uid="{856FA54E-2856-45CD-97CD-DE85D30691A1}"/>
  <tableColumns count="4">
    <tableColumn id="1" xr3:uid="{B94996B3-1B0D-4677-9D9E-5E000B39F8A3}" name="Service Manager" dataDxfId="8"/>
    <tableColumn id="2" xr3:uid="{8E7A6B0D-F53E-4299-AC72-89B03F1D3026}" name="1-Bed" dataDxfId="7"/>
    <tableColumn id="3" xr3:uid="{4A496246-0278-4ED2-8A67-BAAC41A4B881}" name="2-Bed" dataDxfId="6"/>
    <tableColumn id="4" xr3:uid="{E39536DC-9B8F-480C-851A-50E5A978312B}" name="3-Bed"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D6" totalsRowShown="0" tableBorderDxfId="2">
  <autoFilter ref="B3:D6" xr:uid="{00000000-0009-0000-0100-000001000000}"/>
  <tableColumns count="3">
    <tableColumn id="3" xr3:uid="{00000000-0010-0000-0000-000003000000}" name="Type"/>
    <tableColumn id="1" xr3:uid="{00000000-0010-0000-0000-000001000000}" name="New AMR" dataDxfId="1"/>
    <tableColumn id="2" xr3:uid="{00000000-0010-0000-0000-000002000000}" name="80% AMR" dataDxfId="0"/>
  </tableColumns>
  <tableStyleInfo name="TableStyleLight18" showFirstColumn="0" showLastColumn="0" showRowStripes="1" showColumnStripes="0"/>
</table>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H5:T27"/>
  <sheetViews>
    <sheetView showGridLines="0" zoomScale="70" zoomScaleNormal="70" workbookViewId="0">
      <selection activeCell="H6" sqref="H6"/>
    </sheetView>
  </sheetViews>
  <sheetFormatPr defaultRowHeight="15" x14ac:dyDescent="0.2"/>
  <cols>
    <col min="5" max="5" width="19" customWidth="1"/>
    <col min="6" max="6" width="18.6640625" customWidth="1"/>
    <col min="7" max="7" width="3.109375" customWidth="1"/>
    <col min="8" max="8" width="16" customWidth="1"/>
    <col min="9" max="9" width="14.109375" customWidth="1"/>
  </cols>
  <sheetData>
    <row r="5" spans="8:9" ht="15.75" thickBot="1" x14ac:dyDescent="0.25"/>
    <row r="6" spans="8:9" ht="45.75" thickBot="1" x14ac:dyDescent="0.25">
      <c r="H6" s="6" t="s">
        <v>18</v>
      </c>
      <c r="I6" s="7" t="s">
        <v>19</v>
      </c>
    </row>
    <row r="7" spans="8:9" ht="29.1" customHeight="1" thickBot="1" x14ac:dyDescent="0.25">
      <c r="H7" s="4" t="s">
        <v>22</v>
      </c>
      <c r="I7" s="5" t="s">
        <v>2</v>
      </c>
    </row>
    <row r="8" spans="8:9" ht="15.75" thickBot="1" x14ac:dyDescent="0.25">
      <c r="H8" s="4" t="s">
        <v>21</v>
      </c>
      <c r="I8" s="5" t="s">
        <v>3</v>
      </c>
    </row>
    <row r="9" spans="8:9" ht="15.75" thickBot="1" x14ac:dyDescent="0.25">
      <c r="H9" s="4" t="s">
        <v>20</v>
      </c>
      <c r="I9" s="5" t="s">
        <v>4</v>
      </c>
    </row>
    <row r="23" spans="12:20" x14ac:dyDescent="0.2">
      <c r="L23" s="8"/>
      <c r="M23" s="8"/>
      <c r="T23" s="8"/>
    </row>
    <row r="24" spans="12:20" x14ac:dyDescent="0.2">
      <c r="L24" s="8"/>
      <c r="M24" s="8"/>
    </row>
    <row r="25" spans="12:20" x14ac:dyDescent="0.2">
      <c r="L25" s="8"/>
      <c r="M25" s="8"/>
    </row>
    <row r="26" spans="12:20" x14ac:dyDescent="0.2">
      <c r="L26" s="8"/>
      <c r="M26" s="8"/>
    </row>
    <row r="27" spans="12:20" x14ac:dyDescent="0.2">
      <c r="L27" s="8"/>
      <c r="M27" s="8"/>
    </row>
  </sheetData>
  <sheetProtection algorithmName="SHA-512" hashValue="16I+my0VBlshJAt+qy8l5cgmIKAa8BWI1bX+Pcs5huUcxvelCNyS+G2IlGf+ZHdcz8CEXul5S3ZxPuPtAXsA4Q==" saltValue="9agVsBvxlSHeV7+MTQds0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2230D-311D-4DFF-8740-2DDABBB7C4B7}">
  <sheetPr codeName="Sheet2"/>
  <dimension ref="A1:D53"/>
  <sheetViews>
    <sheetView topLeftCell="A18" zoomScale="80" zoomScaleNormal="80" workbookViewId="0">
      <selection activeCell="A14" sqref="A14:XFD14"/>
    </sheetView>
  </sheetViews>
  <sheetFormatPr defaultColWidth="8.6640625" defaultRowHeight="16.5" x14ac:dyDescent="0.3"/>
  <cols>
    <col min="1" max="1" width="79.33203125" style="20" bestFit="1" customWidth="1"/>
    <col min="2" max="16384" width="8.6640625" style="20"/>
  </cols>
  <sheetData>
    <row r="1" spans="1:4" ht="18.75" x14ac:dyDescent="0.3">
      <c r="A1" s="19" t="s">
        <v>39</v>
      </c>
    </row>
    <row r="2" spans="1:4" ht="18" x14ac:dyDescent="0.35">
      <c r="A2" s="21" t="s">
        <v>40</v>
      </c>
    </row>
    <row r="3" spans="1:4" x14ac:dyDescent="0.3">
      <c r="A3" s="22" t="s">
        <v>41</v>
      </c>
    </row>
    <row r="4" spans="1:4" x14ac:dyDescent="0.3">
      <c r="A4" s="22"/>
    </row>
    <row r="5" spans="1:4" x14ac:dyDescent="0.3">
      <c r="A5" s="23"/>
      <c r="B5" s="24" t="s">
        <v>42</v>
      </c>
      <c r="C5" s="24"/>
      <c r="D5" s="24"/>
    </row>
    <row r="6" spans="1:4" x14ac:dyDescent="0.3">
      <c r="A6" s="25" t="s">
        <v>43</v>
      </c>
      <c r="B6" s="26" t="s">
        <v>44</v>
      </c>
      <c r="C6" s="26" t="s">
        <v>45</v>
      </c>
      <c r="D6" s="27" t="s">
        <v>46</v>
      </c>
    </row>
    <row r="7" spans="1:4" x14ac:dyDescent="0.3">
      <c r="A7" s="28" t="s">
        <v>47</v>
      </c>
      <c r="B7" s="29">
        <v>1165</v>
      </c>
      <c r="C7" s="29">
        <v>1259</v>
      </c>
      <c r="D7" s="30">
        <v>1425</v>
      </c>
    </row>
    <row r="8" spans="1:4" x14ac:dyDescent="0.3">
      <c r="A8" s="28" t="s">
        <v>48</v>
      </c>
      <c r="B8" s="31">
        <v>826</v>
      </c>
      <c r="C8" s="31">
        <v>1002</v>
      </c>
      <c r="D8" s="30">
        <v>1047</v>
      </c>
    </row>
    <row r="9" spans="1:4" x14ac:dyDescent="0.3">
      <c r="A9" s="28" t="s">
        <v>49</v>
      </c>
      <c r="B9" s="31">
        <v>1030</v>
      </c>
      <c r="C9" s="29">
        <v>1293</v>
      </c>
      <c r="D9" s="30">
        <v>1396</v>
      </c>
    </row>
    <row r="10" spans="1:4" x14ac:dyDescent="0.3">
      <c r="A10" s="28" t="s">
        <v>50</v>
      </c>
      <c r="B10" s="29">
        <v>1142</v>
      </c>
      <c r="C10" s="29">
        <v>1335</v>
      </c>
      <c r="D10" s="30">
        <v>1476</v>
      </c>
    </row>
    <row r="11" spans="1:4" x14ac:dyDescent="0.3">
      <c r="A11" s="28" t="s">
        <v>51</v>
      </c>
      <c r="B11" s="29">
        <v>1080</v>
      </c>
      <c r="C11" s="29">
        <v>1397</v>
      </c>
      <c r="D11" s="30">
        <v>1705</v>
      </c>
    </row>
    <row r="12" spans="1:4" x14ac:dyDescent="0.3">
      <c r="A12" s="28" t="s">
        <v>52</v>
      </c>
      <c r="B12" s="29">
        <v>1211</v>
      </c>
      <c r="C12" s="29">
        <v>1463</v>
      </c>
      <c r="D12" s="30">
        <v>1709</v>
      </c>
    </row>
    <row r="13" spans="1:4" x14ac:dyDescent="0.3">
      <c r="A13" s="28" t="s">
        <v>53</v>
      </c>
      <c r="B13" s="29">
        <v>1252</v>
      </c>
      <c r="C13" s="29">
        <v>1401</v>
      </c>
      <c r="D13" s="30">
        <v>1490</v>
      </c>
    </row>
    <row r="14" spans="1:4" x14ac:dyDescent="0.3">
      <c r="A14" s="28" t="s">
        <v>54</v>
      </c>
      <c r="B14" s="29">
        <v>1347</v>
      </c>
      <c r="C14" s="29">
        <v>1635</v>
      </c>
      <c r="D14" s="30">
        <v>1741</v>
      </c>
    </row>
    <row r="15" spans="1:4" x14ac:dyDescent="0.3">
      <c r="A15" s="28" t="s">
        <v>55</v>
      </c>
      <c r="B15" s="31">
        <v>1083</v>
      </c>
      <c r="C15" s="29">
        <v>1336</v>
      </c>
      <c r="D15" s="30">
        <v>1431</v>
      </c>
    </row>
    <row r="16" spans="1:4" x14ac:dyDescent="0.3">
      <c r="A16" s="28" t="s">
        <v>56</v>
      </c>
      <c r="B16" s="31">
        <v>1042</v>
      </c>
      <c r="C16" s="29">
        <v>1292</v>
      </c>
      <c r="D16" s="30">
        <v>1448</v>
      </c>
    </row>
    <row r="17" spans="1:4" x14ac:dyDescent="0.3">
      <c r="A17" s="28" t="s">
        <v>57</v>
      </c>
      <c r="B17" s="29">
        <v>1256</v>
      </c>
      <c r="C17" s="29">
        <v>1421</v>
      </c>
      <c r="D17" s="30">
        <v>1720</v>
      </c>
    </row>
    <row r="18" spans="1:4" x14ac:dyDescent="0.3">
      <c r="A18" s="28" t="s">
        <v>58</v>
      </c>
      <c r="B18" s="29">
        <v>1718</v>
      </c>
      <c r="C18" s="29">
        <v>1989</v>
      </c>
      <c r="D18" s="30">
        <v>2208</v>
      </c>
    </row>
    <row r="19" spans="1:4" x14ac:dyDescent="0.3">
      <c r="A19" s="28" t="s">
        <v>59</v>
      </c>
      <c r="B19" s="31">
        <v>1008</v>
      </c>
      <c r="C19" s="29">
        <v>1170</v>
      </c>
      <c r="D19" s="30">
        <v>1349</v>
      </c>
    </row>
    <row r="20" spans="1:4" x14ac:dyDescent="0.3">
      <c r="A20" s="28" t="s">
        <v>60</v>
      </c>
      <c r="B20" s="31">
        <v>1054</v>
      </c>
      <c r="C20" s="29">
        <v>1426</v>
      </c>
      <c r="D20" s="30">
        <v>1488</v>
      </c>
    </row>
    <row r="21" spans="1:4" x14ac:dyDescent="0.3">
      <c r="A21" s="28" t="s">
        <v>61</v>
      </c>
      <c r="B21" s="29">
        <v>1269</v>
      </c>
      <c r="C21" s="29">
        <v>1468</v>
      </c>
      <c r="D21" s="30">
        <v>1857</v>
      </c>
    </row>
    <row r="22" spans="1:4" x14ac:dyDescent="0.3">
      <c r="A22" s="28" t="s">
        <v>62</v>
      </c>
      <c r="B22" s="31">
        <v>930</v>
      </c>
      <c r="C22" s="31">
        <v>1065</v>
      </c>
      <c r="D22" s="30">
        <v>1145</v>
      </c>
    </row>
    <row r="23" spans="1:4" x14ac:dyDescent="0.3">
      <c r="A23" s="28" t="s">
        <v>63</v>
      </c>
      <c r="B23" s="29">
        <v>1108</v>
      </c>
      <c r="C23" s="29">
        <v>1282</v>
      </c>
      <c r="D23" s="30">
        <v>1458</v>
      </c>
    </row>
    <row r="24" spans="1:4" x14ac:dyDescent="0.3">
      <c r="A24" s="28" t="s">
        <v>64</v>
      </c>
      <c r="B24" s="31">
        <v>954</v>
      </c>
      <c r="C24" s="29">
        <v>1144</v>
      </c>
      <c r="D24" s="30">
        <v>1381</v>
      </c>
    </row>
    <row r="25" spans="1:4" x14ac:dyDescent="0.3">
      <c r="A25" s="28" t="s">
        <v>65</v>
      </c>
      <c r="B25" s="29">
        <v>1050</v>
      </c>
      <c r="C25" s="29">
        <v>1250</v>
      </c>
      <c r="D25" s="30">
        <v>1500</v>
      </c>
    </row>
    <row r="26" spans="1:4" x14ac:dyDescent="0.3">
      <c r="A26" s="28" t="s">
        <v>66</v>
      </c>
      <c r="B26" s="31">
        <v>876</v>
      </c>
      <c r="C26" s="31">
        <v>1152</v>
      </c>
      <c r="D26" s="30">
        <v>1346</v>
      </c>
    </row>
    <row r="27" spans="1:4" x14ac:dyDescent="0.3">
      <c r="A27" s="28" t="s">
        <v>67</v>
      </c>
      <c r="B27" s="31">
        <v>987</v>
      </c>
      <c r="C27" s="29">
        <v>1187</v>
      </c>
      <c r="D27" s="30">
        <v>1328</v>
      </c>
    </row>
    <row r="28" spans="1:4" x14ac:dyDescent="0.3">
      <c r="A28" s="28" t="s">
        <v>68</v>
      </c>
      <c r="B28" s="31">
        <v>882</v>
      </c>
      <c r="C28" s="31">
        <v>1037</v>
      </c>
      <c r="D28" s="32">
        <v>1055</v>
      </c>
    </row>
    <row r="29" spans="1:4" x14ac:dyDescent="0.3">
      <c r="A29" s="28" t="s">
        <v>69</v>
      </c>
      <c r="B29" s="29">
        <v>1259</v>
      </c>
      <c r="C29" s="29">
        <v>1650</v>
      </c>
      <c r="D29" s="30">
        <v>1838</v>
      </c>
    </row>
    <row r="30" spans="1:4" x14ac:dyDescent="0.3">
      <c r="A30" s="28" t="s">
        <v>70</v>
      </c>
      <c r="B30" s="29">
        <v>1162</v>
      </c>
      <c r="C30" s="29">
        <v>1361</v>
      </c>
      <c r="D30" s="30">
        <v>1409</v>
      </c>
    </row>
    <row r="31" spans="1:4" x14ac:dyDescent="0.3">
      <c r="A31" s="28" t="s">
        <v>71</v>
      </c>
      <c r="B31" s="31">
        <v>885</v>
      </c>
      <c r="C31" s="31">
        <v>1070</v>
      </c>
      <c r="D31" s="30">
        <v>1353</v>
      </c>
    </row>
    <row r="32" spans="1:4" x14ac:dyDescent="0.3">
      <c r="A32" s="28" t="s">
        <v>72</v>
      </c>
      <c r="B32" s="29">
        <v>1225</v>
      </c>
      <c r="C32" s="29">
        <v>1435</v>
      </c>
      <c r="D32" s="30">
        <v>1728</v>
      </c>
    </row>
    <row r="33" spans="1:4" x14ac:dyDescent="0.3">
      <c r="A33" s="28" t="s">
        <v>73</v>
      </c>
      <c r="B33" s="29">
        <v>1410</v>
      </c>
      <c r="C33" s="29">
        <v>1593</v>
      </c>
      <c r="D33" s="30">
        <v>1747</v>
      </c>
    </row>
    <row r="34" spans="1:4" x14ac:dyDescent="0.3">
      <c r="A34" s="28" t="s">
        <v>74</v>
      </c>
      <c r="B34" s="31">
        <v>1007</v>
      </c>
      <c r="C34" s="29">
        <v>1202</v>
      </c>
      <c r="D34" s="30">
        <v>1276</v>
      </c>
    </row>
    <row r="35" spans="1:4" x14ac:dyDescent="0.3">
      <c r="A35" s="28" t="s">
        <v>75</v>
      </c>
      <c r="B35" s="31">
        <v>954</v>
      </c>
      <c r="C35" s="29">
        <v>1090</v>
      </c>
      <c r="D35" s="30">
        <v>1485</v>
      </c>
    </row>
    <row r="36" spans="1:4" x14ac:dyDescent="0.3">
      <c r="A36" s="28" t="s">
        <v>76</v>
      </c>
      <c r="B36" s="29">
        <v>1438</v>
      </c>
      <c r="C36" s="29">
        <v>1579</v>
      </c>
      <c r="D36" s="30">
        <v>1788</v>
      </c>
    </row>
    <row r="37" spans="1:4" x14ac:dyDescent="0.3">
      <c r="A37" s="28" t="s">
        <v>77</v>
      </c>
      <c r="B37" s="29">
        <v>1800</v>
      </c>
      <c r="C37" s="29">
        <v>2200</v>
      </c>
      <c r="D37" s="30">
        <v>2335</v>
      </c>
    </row>
    <row r="38" spans="1:4" x14ac:dyDescent="0.3">
      <c r="A38" s="28" t="s">
        <v>78</v>
      </c>
      <c r="B38" s="29">
        <v>1141</v>
      </c>
      <c r="C38" s="29">
        <v>1365</v>
      </c>
      <c r="D38" s="30">
        <v>1500</v>
      </c>
    </row>
    <row r="39" spans="1:4" x14ac:dyDescent="0.3">
      <c r="A39" s="28" t="s">
        <v>79</v>
      </c>
      <c r="B39" s="29">
        <v>1484</v>
      </c>
      <c r="C39" s="29">
        <v>1666</v>
      </c>
      <c r="D39" s="30">
        <v>1898</v>
      </c>
    </row>
    <row r="40" spans="1:4" x14ac:dyDescent="0.3">
      <c r="A40" s="28" t="s">
        <v>80</v>
      </c>
      <c r="B40" s="29">
        <v>1359</v>
      </c>
      <c r="C40" s="29">
        <v>1600</v>
      </c>
      <c r="D40" s="30">
        <v>1690</v>
      </c>
    </row>
    <row r="41" spans="1:4" x14ac:dyDescent="0.3">
      <c r="A41" s="28" t="s">
        <v>81</v>
      </c>
      <c r="B41" s="29">
        <v>1588</v>
      </c>
      <c r="C41" s="29">
        <v>1791</v>
      </c>
      <c r="D41" s="30">
        <v>1908</v>
      </c>
    </row>
    <row r="42" spans="1:4" x14ac:dyDescent="0.3">
      <c r="A42" s="28" t="s">
        <v>82</v>
      </c>
      <c r="B42" s="31">
        <v>914</v>
      </c>
      <c r="C42" s="31">
        <v>1148</v>
      </c>
      <c r="D42" s="32">
        <v>1149</v>
      </c>
    </row>
    <row r="43" spans="1:4" x14ac:dyDescent="0.3">
      <c r="A43" s="28" t="s">
        <v>83</v>
      </c>
      <c r="B43" s="31">
        <v>682</v>
      </c>
      <c r="C43" s="31">
        <v>1131</v>
      </c>
      <c r="D43" s="32">
        <v>1478</v>
      </c>
    </row>
    <row r="44" spans="1:4" x14ac:dyDescent="0.3">
      <c r="A44" s="28" t="s">
        <v>84</v>
      </c>
      <c r="B44" s="31">
        <v>880</v>
      </c>
      <c r="C44" s="31">
        <v>1041</v>
      </c>
      <c r="D44" s="32">
        <v>1104</v>
      </c>
    </row>
    <row r="45" spans="1:4" x14ac:dyDescent="0.3">
      <c r="A45" s="28" t="s">
        <v>85</v>
      </c>
      <c r="B45" s="31">
        <v>942</v>
      </c>
      <c r="C45" s="29">
        <v>1070</v>
      </c>
      <c r="D45" s="30">
        <v>1245</v>
      </c>
    </row>
    <row r="46" spans="1:4" x14ac:dyDescent="0.3">
      <c r="A46" s="28" t="s">
        <v>86</v>
      </c>
      <c r="B46" s="31">
        <v>944</v>
      </c>
      <c r="C46" s="29">
        <v>1226</v>
      </c>
      <c r="D46" s="30">
        <v>1564</v>
      </c>
    </row>
    <row r="47" spans="1:4" x14ac:dyDescent="0.3">
      <c r="A47" s="28" t="s">
        <v>87</v>
      </c>
      <c r="B47" s="31">
        <v>936</v>
      </c>
      <c r="C47" s="29">
        <v>1112</v>
      </c>
      <c r="D47" s="30">
        <v>1182</v>
      </c>
    </row>
    <row r="48" spans="1:4" x14ac:dyDescent="0.3">
      <c r="A48" s="28" t="s">
        <v>88</v>
      </c>
      <c r="B48" s="31">
        <v>905</v>
      </c>
      <c r="C48" s="29">
        <v>1123</v>
      </c>
      <c r="D48" s="30">
        <v>1279</v>
      </c>
    </row>
    <row r="49" spans="1:4" x14ac:dyDescent="0.3">
      <c r="A49" s="28" t="s">
        <v>89</v>
      </c>
      <c r="B49" s="29">
        <v>1111</v>
      </c>
      <c r="C49" s="29">
        <v>1207</v>
      </c>
      <c r="D49" s="30">
        <v>1425</v>
      </c>
    </row>
    <row r="50" spans="1:4" x14ac:dyDescent="0.3">
      <c r="A50" s="28" t="s">
        <v>90</v>
      </c>
      <c r="B50" s="31">
        <v>933</v>
      </c>
      <c r="C50" s="29">
        <v>1205</v>
      </c>
      <c r="D50" s="30">
        <v>1499</v>
      </c>
    </row>
    <row r="51" spans="1:4" x14ac:dyDescent="0.3">
      <c r="A51" s="28" t="s">
        <v>91</v>
      </c>
      <c r="B51" s="31">
        <v>925</v>
      </c>
      <c r="C51" s="29">
        <v>1125</v>
      </c>
      <c r="D51" s="30">
        <v>1210</v>
      </c>
    </row>
    <row r="52" spans="1:4" x14ac:dyDescent="0.3">
      <c r="A52" s="28" t="s">
        <v>92</v>
      </c>
      <c r="B52" s="31">
        <v>963</v>
      </c>
      <c r="C52" s="29">
        <v>1173</v>
      </c>
      <c r="D52" s="30">
        <v>1340</v>
      </c>
    </row>
    <row r="53" spans="1:4" x14ac:dyDescent="0.3">
      <c r="A53" s="33" t="s">
        <v>93</v>
      </c>
      <c r="B53" s="34">
        <v>832</v>
      </c>
      <c r="C53" s="35">
        <v>1062</v>
      </c>
      <c r="D53" s="36">
        <v>1381</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1FD62-2985-47D7-A7E7-B28BA50B7654}">
  <sheetPr codeName="Sheet3">
    <tabColor theme="5"/>
  </sheetPr>
  <dimension ref="B5:AI71"/>
  <sheetViews>
    <sheetView showGridLines="0" tabSelected="1" zoomScale="60" zoomScaleNormal="60" workbookViewId="0">
      <selection activeCell="J16" sqref="J16"/>
    </sheetView>
  </sheetViews>
  <sheetFormatPr defaultRowHeight="15" x14ac:dyDescent="0.2"/>
  <cols>
    <col min="9" max="9" width="14.6640625" customWidth="1"/>
    <col min="10" max="10" width="29.6640625" customWidth="1"/>
    <col min="11" max="11" width="59.5546875" customWidth="1"/>
    <col min="12" max="12" width="37.44140625" style="17" customWidth="1"/>
    <col min="13" max="13" width="16.21875" style="17" customWidth="1"/>
    <col min="14" max="26" width="9.21875" style="17"/>
  </cols>
  <sheetData>
    <row r="5" spans="10:26" ht="15.75" thickBot="1" x14ac:dyDescent="0.25"/>
    <row r="6" spans="10:26" x14ac:dyDescent="0.2">
      <c r="J6" s="10" t="s">
        <v>8</v>
      </c>
    </row>
    <row r="7" spans="10:26" ht="15.75" thickBot="1" x14ac:dyDescent="0.25">
      <c r="J7" s="12"/>
    </row>
    <row r="8" spans="10:26" x14ac:dyDescent="0.2">
      <c r="J8" s="17"/>
    </row>
    <row r="9" spans="10:26" ht="15.75" thickBot="1" x14ac:dyDescent="0.25"/>
    <row r="10" spans="10:26" ht="20.45" customHeight="1" x14ac:dyDescent="0.2">
      <c r="J10" s="11" t="s">
        <v>8</v>
      </c>
    </row>
    <row r="11" spans="10:26" ht="16.7" customHeight="1" thickBot="1" x14ac:dyDescent="0.25">
      <c r="J11" s="13" t="s">
        <v>58</v>
      </c>
    </row>
    <row r="13" spans="10:26" x14ac:dyDescent="0.2">
      <c r="K13" s="8"/>
    </row>
    <row r="14" spans="10:26" x14ac:dyDescent="0.2">
      <c r="K14" s="8"/>
    </row>
    <row r="15" spans="10:26" s="37" customFormat="1" ht="15.75" thickBot="1" x14ac:dyDescent="0.25">
      <c r="K15" s="38"/>
      <c r="L15" s="39"/>
      <c r="M15" s="39"/>
      <c r="N15" s="39"/>
      <c r="O15" s="39"/>
      <c r="P15" s="39"/>
      <c r="Q15" s="39"/>
      <c r="R15" s="39"/>
      <c r="S15" s="39"/>
      <c r="T15" s="39"/>
      <c r="U15" s="39"/>
      <c r="V15" s="39"/>
      <c r="W15" s="39"/>
      <c r="X15" s="39"/>
      <c r="Y15" s="39"/>
      <c r="Z15" s="39"/>
    </row>
    <row r="16" spans="10:26" ht="15.75" thickBot="1" x14ac:dyDescent="0.25">
      <c r="J16" s="13"/>
      <c r="K16" s="59" t="s">
        <v>94</v>
      </c>
      <c r="L16" s="61" t="s">
        <v>95</v>
      </c>
    </row>
    <row r="17" spans="2:35" ht="15.75" thickBot="1" x14ac:dyDescent="0.25">
      <c r="K17" s="60"/>
      <c r="L17" s="62"/>
      <c r="AA17" s="17"/>
      <c r="AB17" s="17"/>
      <c r="AC17" s="17"/>
      <c r="AD17" s="17"/>
      <c r="AE17" s="17"/>
      <c r="AF17" s="17"/>
      <c r="AG17" s="17"/>
      <c r="AH17" s="17"/>
      <c r="AI17" s="17"/>
    </row>
    <row r="18" spans="2:35" ht="15.75" thickBot="1" x14ac:dyDescent="0.25">
      <c r="K18" s="51" t="str">
        <f xml:space="preserve"> IFERROR(0.8*L18, " ")</f>
        <v xml:space="preserve"> </v>
      </c>
      <c r="L18" s="52" t="str">
        <f>IFERROR(IF(J16="1 Bedroom", VLOOKUP(J11,AMR!A:B,2,0), IF('COHB CALCULATOR '!J16="2 Bedroom", VLOOKUP(J11,AMR!A:C,3,0),IF(J16="3 Bedroom", VLOOKUP(J11,AMR!A:D,4,0)," ")))," ")</f>
        <v xml:space="preserve"> </v>
      </c>
      <c r="AA18" s="17"/>
      <c r="AB18" s="17"/>
      <c r="AC18" s="17"/>
      <c r="AD18" s="17"/>
      <c r="AE18" s="17"/>
      <c r="AF18" s="17"/>
      <c r="AG18" s="17"/>
      <c r="AH18" s="17"/>
      <c r="AI18" s="17"/>
    </row>
    <row r="19" spans="2:35" x14ac:dyDescent="0.2">
      <c r="K19" s="17"/>
      <c r="AA19" s="17"/>
      <c r="AB19" s="17"/>
      <c r="AC19" s="17"/>
      <c r="AD19" s="17"/>
      <c r="AE19" s="17"/>
      <c r="AF19" s="17"/>
      <c r="AG19" s="17"/>
      <c r="AH19" s="17"/>
      <c r="AI19" s="17"/>
    </row>
    <row r="20" spans="2:35" ht="15.75" thickBot="1" x14ac:dyDescent="0.25">
      <c r="K20" s="17"/>
      <c r="AA20" s="17"/>
      <c r="AB20" s="17"/>
      <c r="AC20" s="17"/>
      <c r="AD20" s="17"/>
      <c r="AE20" s="17"/>
      <c r="AF20" s="17"/>
      <c r="AG20" s="17"/>
      <c r="AH20" s="17"/>
      <c r="AI20" s="17"/>
    </row>
    <row r="21" spans="2:35" ht="15.75" thickBot="1" x14ac:dyDescent="0.25">
      <c r="J21" s="14"/>
      <c r="K21" s="17"/>
      <c r="AA21" s="17"/>
      <c r="AB21" s="17"/>
      <c r="AC21" s="17"/>
      <c r="AD21" s="17"/>
      <c r="AE21" s="17"/>
      <c r="AF21" s="17"/>
      <c r="AG21" s="17"/>
      <c r="AH21" s="17"/>
      <c r="AI21" s="17"/>
    </row>
    <row r="22" spans="2:35" x14ac:dyDescent="0.2">
      <c r="K22" s="17"/>
      <c r="AA22" s="17"/>
      <c r="AB22" s="17"/>
      <c r="AC22" s="17"/>
      <c r="AD22" s="17"/>
      <c r="AE22" s="17"/>
      <c r="AF22" s="17"/>
      <c r="AG22" s="17"/>
      <c r="AH22" s="17"/>
      <c r="AI22" s="17"/>
    </row>
    <row r="23" spans="2:35" x14ac:dyDescent="0.2">
      <c r="K23" s="17"/>
      <c r="AA23" s="17"/>
      <c r="AB23" s="17"/>
      <c r="AC23" s="17"/>
      <c r="AD23" s="17"/>
      <c r="AE23" s="17"/>
      <c r="AF23" s="17"/>
      <c r="AG23" s="17"/>
      <c r="AH23" s="17"/>
      <c r="AI23" s="17"/>
    </row>
    <row r="24" spans="2:35" x14ac:dyDescent="0.2">
      <c r="K24" s="17"/>
      <c r="AA24" s="17"/>
      <c r="AB24" s="17"/>
      <c r="AC24" s="17"/>
      <c r="AD24" s="17"/>
      <c r="AE24" s="17"/>
      <c r="AF24" s="17"/>
      <c r="AG24" s="17"/>
      <c r="AH24" s="17"/>
      <c r="AI24" s="17"/>
    </row>
    <row r="25" spans="2:35" x14ac:dyDescent="0.2">
      <c r="K25" s="17"/>
      <c r="AA25" s="17"/>
      <c r="AB25" s="17"/>
      <c r="AC25" s="17"/>
      <c r="AD25" s="17"/>
      <c r="AE25" s="17"/>
      <c r="AF25" s="17"/>
      <c r="AG25" s="17"/>
      <c r="AH25" s="17"/>
      <c r="AI25" s="17"/>
    </row>
    <row r="26" spans="2:35" x14ac:dyDescent="0.2">
      <c r="K26" s="17"/>
      <c r="AA26" s="17"/>
      <c r="AB26" s="17"/>
      <c r="AC26" s="17"/>
      <c r="AD26" s="17"/>
      <c r="AE26" s="17"/>
      <c r="AF26" s="17"/>
      <c r="AG26" s="17"/>
      <c r="AH26" s="17"/>
      <c r="AI26" s="17"/>
    </row>
    <row r="27" spans="2:35" ht="15.75" thickBot="1" x14ac:dyDescent="0.25">
      <c r="K27" s="17"/>
      <c r="AA27" s="17"/>
      <c r="AB27" s="17"/>
      <c r="AC27" s="17"/>
      <c r="AD27" s="17"/>
      <c r="AE27" s="17"/>
      <c r="AF27" s="17"/>
      <c r="AG27" s="17"/>
      <c r="AH27" s="17"/>
      <c r="AI27" s="17"/>
    </row>
    <row r="28" spans="2:35" ht="17.25" thickBot="1" x14ac:dyDescent="0.35">
      <c r="B28" s="56" t="s">
        <v>35</v>
      </c>
      <c r="C28" s="57"/>
      <c r="D28" s="57"/>
      <c r="E28" s="57"/>
      <c r="F28" s="57"/>
      <c r="G28" s="57"/>
      <c r="H28" s="57"/>
      <c r="I28" s="58"/>
      <c r="J28" s="14"/>
      <c r="K28" s="17"/>
      <c r="AA28" s="17"/>
      <c r="AB28" s="17"/>
      <c r="AC28" s="17"/>
      <c r="AD28" s="17"/>
      <c r="AE28" s="17"/>
      <c r="AF28" s="17"/>
      <c r="AG28" s="17"/>
      <c r="AH28" s="17"/>
      <c r="AI28" s="17"/>
    </row>
    <row r="29" spans="2:35" x14ac:dyDescent="0.2">
      <c r="J29" s="9"/>
      <c r="K29" s="17"/>
      <c r="AA29" s="17"/>
      <c r="AB29" s="17"/>
      <c r="AC29" s="17"/>
      <c r="AD29" s="17"/>
      <c r="AE29" s="17"/>
      <c r="AF29" s="17"/>
      <c r="AG29" s="17"/>
      <c r="AH29" s="17"/>
      <c r="AI29" s="17"/>
    </row>
    <row r="30" spans="2:35" x14ac:dyDescent="0.2">
      <c r="K30" s="17"/>
      <c r="AA30" s="17"/>
      <c r="AB30" s="17"/>
      <c r="AC30" s="17"/>
      <c r="AD30" s="17"/>
      <c r="AE30" s="17"/>
      <c r="AF30" s="17"/>
      <c r="AG30" s="17"/>
      <c r="AH30" s="17"/>
      <c r="AI30" s="17"/>
    </row>
    <row r="31" spans="2:35" ht="15.75" thickBot="1" x14ac:dyDescent="0.25">
      <c r="J31" s="18"/>
      <c r="K31" s="17"/>
      <c r="L31" s="8" t="s">
        <v>23</v>
      </c>
      <c r="M31" s="8"/>
      <c r="N31" s="8"/>
      <c r="O31" s="8"/>
      <c r="P31" s="8"/>
      <c r="Q31" s="8"/>
      <c r="R31" s="8"/>
      <c r="S31" s="8"/>
      <c r="T31" s="43">
        <f>ROUND(135.81,2)</f>
        <v>135.81</v>
      </c>
      <c r="U31" s="8"/>
      <c r="V31" s="8"/>
      <c r="AA31" s="17"/>
      <c r="AB31" s="17"/>
      <c r="AC31" s="17"/>
      <c r="AD31" s="17"/>
      <c r="AE31" s="17"/>
      <c r="AF31" s="17"/>
      <c r="AG31" s="17"/>
      <c r="AH31" s="17"/>
      <c r="AI31" s="17"/>
    </row>
    <row r="32" spans="2:35" ht="17.25" thickBot="1" x14ac:dyDescent="0.35">
      <c r="B32" s="53" t="str">
        <f>IF(J7="Yes","Eligible Shelter allowance for social assistance","")</f>
        <v/>
      </c>
      <c r="C32" s="54"/>
      <c r="D32" s="54"/>
      <c r="E32" s="54"/>
      <c r="F32" s="54"/>
      <c r="G32" s="54"/>
      <c r="H32" s="54"/>
      <c r="I32" s="55"/>
      <c r="J32" s="14"/>
      <c r="K32" s="17"/>
      <c r="L32" s="44" t="s">
        <v>7</v>
      </c>
      <c r="M32" s="44" t="s">
        <v>6</v>
      </c>
      <c r="N32" s="8"/>
      <c r="O32" s="8"/>
      <c r="P32" s="8"/>
      <c r="Q32" s="8"/>
      <c r="R32" s="8"/>
      <c r="S32" s="8"/>
      <c r="T32" s="8"/>
      <c r="U32" s="8"/>
      <c r="V32" s="8"/>
      <c r="AA32" s="17"/>
      <c r="AB32" s="17"/>
      <c r="AC32" s="17"/>
      <c r="AD32" s="17"/>
      <c r="AE32" s="17"/>
      <c r="AF32" s="17"/>
      <c r="AG32" s="17"/>
      <c r="AH32" s="17"/>
      <c r="AI32" s="17"/>
    </row>
    <row r="33" spans="10:35" ht="15.75" thickBot="1" x14ac:dyDescent="0.25">
      <c r="J33" s="9"/>
      <c r="K33" s="17"/>
      <c r="L33" s="44" t="str">
        <f>IFERROR(K18-85,"")</f>
        <v/>
      </c>
      <c r="M33" s="44">
        <f>J28-J32</f>
        <v>0</v>
      </c>
      <c r="N33" s="8"/>
      <c r="O33" s="8"/>
      <c r="P33" s="8"/>
      <c r="Q33" s="8"/>
      <c r="R33" s="8"/>
      <c r="S33" s="8"/>
      <c r="T33" s="8"/>
      <c r="U33" s="8"/>
      <c r="V33" s="8"/>
      <c r="AA33" s="17"/>
      <c r="AB33" s="17"/>
      <c r="AC33" s="17"/>
      <c r="AD33" s="17"/>
      <c r="AE33" s="17"/>
      <c r="AF33" s="17"/>
      <c r="AG33" s="17"/>
      <c r="AH33" s="17"/>
      <c r="AI33" s="17"/>
    </row>
    <row r="34" spans="10:35" ht="15.75" x14ac:dyDescent="0.25">
      <c r="J34" s="15" t="str">
        <f>IF(AND(J7="No",J21&lt;&gt;"",J28&lt;&gt;""),L34,"")</f>
        <v/>
      </c>
      <c r="K34" s="17"/>
      <c r="L34" s="45" t="str">
        <f>IF(IFERROR(MAX(ROUND(MIN(MAX(0.8*L18,J28),L18),2)-MAX(T31,ROUND(J21*0.3/12,2)),0),"")&gt;0, IFERROR(MAX(ROUND(MIN(MAX(0.8*L18,J28),L18),2)-MAX(T31,ROUND(J21*0.3/12,2)),0),""),0)</f>
        <v/>
      </c>
      <c r="M34" s="45" t="str">
        <f>IF(IFERROR(MAX(ROUND(MIN(MAX(0.8*L18,J28),L18),2)-MAX(T31,ROUND(J21*0.3/12,2)),0),"")&gt;0, IFERROR(MAX(ROUND(MIN(MAX(0.8*L18,J28),L18),2)-MAX(T31,ROUND(J21*0.3/12,2)),0),""),0)</f>
        <v/>
      </c>
      <c r="N34" s="8"/>
      <c r="O34" s="8"/>
      <c r="P34" s="8"/>
      <c r="Q34" s="8"/>
      <c r="R34" s="8"/>
      <c r="S34" s="8"/>
      <c r="T34" s="8"/>
      <c r="U34" s="8"/>
      <c r="V34" s="8"/>
      <c r="AA34" s="17"/>
      <c r="AB34" s="17"/>
      <c r="AC34" s="17"/>
      <c r="AD34" s="17"/>
      <c r="AE34" s="17"/>
      <c r="AF34" s="17"/>
      <c r="AG34" s="17"/>
      <c r="AH34" s="17"/>
      <c r="AI34" s="17"/>
    </row>
    <row r="35" spans="10:35" ht="16.5" thickBot="1" x14ac:dyDescent="0.3">
      <c r="J35" s="16" t="str">
        <f>IF(AND(J7="yes",J32&lt;&gt;"",J21&lt;&gt;"", J28&lt;&gt;""),IF(M35&gt;0,M35,"$                0.00"),"")</f>
        <v/>
      </c>
      <c r="K35" s="17"/>
      <c r="L35" s="44">
        <f>MIN(L33:L34)</f>
        <v>0</v>
      </c>
      <c r="M35" s="44">
        <f>MIN(M33:M34)</f>
        <v>0</v>
      </c>
      <c r="N35" s="8"/>
      <c r="O35" s="8"/>
      <c r="P35" s="8"/>
      <c r="Q35" s="8"/>
      <c r="R35" s="8"/>
      <c r="S35" s="8"/>
      <c r="T35" s="8"/>
      <c r="U35" s="8"/>
      <c r="V35" s="8"/>
      <c r="AA35" s="17"/>
      <c r="AB35" s="17"/>
      <c r="AC35" s="17"/>
      <c r="AD35" s="17"/>
      <c r="AE35" s="17"/>
      <c r="AF35" s="17"/>
      <c r="AG35" s="17"/>
      <c r="AH35" s="17"/>
      <c r="AI35" s="17"/>
    </row>
    <row r="36" spans="10:35" x14ac:dyDescent="0.2">
      <c r="K36" s="17"/>
      <c r="L36" s="8"/>
      <c r="M36" s="8"/>
      <c r="N36" s="8"/>
      <c r="O36" s="8"/>
      <c r="P36" s="8"/>
      <c r="Q36" s="8"/>
      <c r="R36" s="8"/>
      <c r="S36" s="8"/>
      <c r="T36" s="8"/>
      <c r="U36" s="8"/>
      <c r="V36" s="8"/>
      <c r="AA36" s="17"/>
      <c r="AB36" s="17"/>
      <c r="AC36" s="17"/>
      <c r="AD36" s="17"/>
      <c r="AE36" s="17"/>
      <c r="AF36" s="17"/>
      <c r="AG36" s="17"/>
      <c r="AH36" s="17"/>
      <c r="AI36" s="17"/>
    </row>
    <row r="37" spans="10:35" ht="15.75" x14ac:dyDescent="0.25">
      <c r="J37" s="42" t="s">
        <v>96</v>
      </c>
      <c r="K37" s="17"/>
      <c r="L37" s="8"/>
      <c r="M37" s="8"/>
      <c r="N37" s="8"/>
      <c r="O37" s="8"/>
      <c r="P37" s="8"/>
      <c r="Q37" s="8"/>
      <c r="R37" s="8"/>
      <c r="S37" s="8"/>
      <c r="T37" s="8"/>
      <c r="U37" s="8"/>
      <c r="V37" s="8"/>
      <c r="AA37" s="17"/>
      <c r="AB37" s="17"/>
      <c r="AC37" s="17"/>
      <c r="AD37" s="17"/>
      <c r="AE37" s="17"/>
      <c r="AF37" s="17"/>
      <c r="AG37" s="17"/>
      <c r="AH37" s="17"/>
      <c r="AI37" s="17"/>
    </row>
    <row r="38" spans="10:35" ht="15.75" x14ac:dyDescent="0.25">
      <c r="K38" s="17"/>
      <c r="L38" s="46" t="s">
        <v>28</v>
      </c>
      <c r="M38" s="8"/>
      <c r="N38" s="8"/>
      <c r="O38" s="8"/>
      <c r="P38" s="8"/>
      <c r="Q38" s="8"/>
      <c r="R38" s="8"/>
      <c r="S38" s="8"/>
      <c r="T38" s="8"/>
      <c r="U38" s="8"/>
      <c r="V38" s="8"/>
      <c r="AA38" s="17"/>
      <c r="AB38" s="17"/>
      <c r="AC38" s="17"/>
      <c r="AD38" s="17"/>
      <c r="AE38" s="17"/>
      <c r="AF38" s="17"/>
      <c r="AG38" s="17"/>
      <c r="AH38" s="17"/>
      <c r="AI38" s="17"/>
    </row>
    <row r="39" spans="10:35" ht="15.75" x14ac:dyDescent="0.25">
      <c r="J39" s="41"/>
      <c r="K39" s="17"/>
      <c r="L39" s="8" t="s">
        <v>29</v>
      </c>
      <c r="M39" s="8"/>
      <c r="N39" s="8"/>
      <c r="O39" s="8"/>
      <c r="P39" s="8"/>
      <c r="Q39" s="8"/>
      <c r="R39" s="8"/>
      <c r="S39" s="8"/>
      <c r="T39" s="8"/>
      <c r="U39" s="8"/>
      <c r="V39" s="8"/>
      <c r="AA39" s="17"/>
      <c r="AB39" s="17"/>
      <c r="AC39" s="17"/>
      <c r="AD39" s="17"/>
      <c r="AE39" s="17"/>
      <c r="AF39" s="17"/>
      <c r="AG39" s="17"/>
      <c r="AH39" s="17"/>
      <c r="AI39" s="17"/>
    </row>
    <row r="40" spans="10:35" ht="15.75" x14ac:dyDescent="0.25">
      <c r="K40" s="50" t="s">
        <v>24</v>
      </c>
      <c r="L40" s="47" t="s">
        <v>36</v>
      </c>
      <c r="M40" s="8"/>
      <c r="N40" s="8"/>
      <c r="O40" s="8"/>
      <c r="P40" s="8"/>
      <c r="Q40" s="8"/>
      <c r="R40" s="8"/>
      <c r="S40" s="8"/>
      <c r="T40" s="8"/>
      <c r="U40" s="8"/>
      <c r="V40" s="8"/>
      <c r="AA40" s="17"/>
      <c r="AB40" s="17"/>
      <c r="AC40" s="17"/>
      <c r="AD40" s="17"/>
      <c r="AE40" s="17"/>
      <c r="AF40" s="17"/>
      <c r="AG40" s="17"/>
      <c r="AH40" s="17"/>
      <c r="AI40" s="17"/>
    </row>
    <row r="41" spans="10:35" ht="15.75" x14ac:dyDescent="0.25">
      <c r="K41" s="50" t="s">
        <v>25</v>
      </c>
      <c r="L41" s="47" t="s">
        <v>26</v>
      </c>
      <c r="M41" s="8"/>
      <c r="N41" s="8"/>
      <c r="O41" s="8"/>
      <c r="P41" s="8"/>
      <c r="Q41" s="8"/>
      <c r="R41" s="8"/>
      <c r="S41" s="8"/>
      <c r="T41" s="8"/>
      <c r="U41" s="8"/>
      <c r="V41" s="8"/>
      <c r="AA41" s="17"/>
      <c r="AB41" s="17"/>
      <c r="AC41" s="17"/>
      <c r="AD41" s="17"/>
      <c r="AE41" s="17"/>
      <c r="AF41" s="17"/>
      <c r="AG41" s="17"/>
      <c r="AH41" s="17"/>
      <c r="AI41" s="17"/>
    </row>
    <row r="42" spans="10:35" ht="15.75" x14ac:dyDescent="0.25">
      <c r="K42" s="50" t="s">
        <v>30</v>
      </c>
      <c r="L42" s="47" t="s">
        <v>36</v>
      </c>
      <c r="M42" s="8"/>
      <c r="N42" s="8"/>
      <c r="O42" s="8"/>
      <c r="P42" s="8"/>
      <c r="Q42" s="8"/>
      <c r="R42" s="8"/>
      <c r="S42" s="8"/>
      <c r="T42" s="8"/>
      <c r="U42" s="8"/>
      <c r="V42" s="8"/>
      <c r="AA42" s="17"/>
      <c r="AB42" s="17"/>
      <c r="AC42" s="17"/>
      <c r="AD42" s="17"/>
      <c r="AE42" s="17"/>
      <c r="AF42" s="17"/>
      <c r="AG42" s="17"/>
      <c r="AH42" s="17"/>
      <c r="AI42" s="17"/>
    </row>
    <row r="43" spans="10:35" ht="15.75" x14ac:dyDescent="0.25">
      <c r="K43" s="50" t="s">
        <v>31</v>
      </c>
      <c r="L43" s="8" t="s">
        <v>26</v>
      </c>
      <c r="M43" s="8"/>
      <c r="N43" s="8"/>
      <c r="O43" s="8"/>
      <c r="P43" s="8"/>
      <c r="Q43" s="8"/>
      <c r="R43" s="8"/>
      <c r="S43" s="8"/>
      <c r="T43" s="8"/>
      <c r="U43" s="8"/>
      <c r="V43" s="8"/>
      <c r="AA43" s="17"/>
      <c r="AB43" s="17"/>
      <c r="AC43" s="17"/>
      <c r="AD43" s="17"/>
      <c r="AE43" s="17"/>
      <c r="AF43" s="17"/>
      <c r="AG43" s="17"/>
      <c r="AH43" s="17"/>
      <c r="AI43" s="17"/>
    </row>
    <row r="44" spans="10:35" ht="15.75" x14ac:dyDescent="0.25">
      <c r="K44" s="46"/>
      <c r="L44" s="47"/>
      <c r="M44" s="8"/>
      <c r="N44" s="8"/>
      <c r="O44" s="8"/>
      <c r="P44" s="8"/>
      <c r="Q44" s="8"/>
      <c r="R44" s="8"/>
      <c r="S44" s="8"/>
      <c r="T44" s="8"/>
      <c r="U44" s="8"/>
      <c r="V44" s="8"/>
      <c r="AA44" s="17"/>
      <c r="AB44" s="17"/>
      <c r="AC44" s="17"/>
      <c r="AD44" s="17"/>
      <c r="AE44" s="17"/>
      <c r="AF44" s="17"/>
      <c r="AG44" s="17"/>
      <c r="AH44" s="17"/>
      <c r="AI44" s="17"/>
    </row>
    <row r="45" spans="10:35" ht="15.75" x14ac:dyDescent="0.25">
      <c r="K45" s="50" t="s">
        <v>32</v>
      </c>
      <c r="L45" s="47" t="s">
        <v>37</v>
      </c>
      <c r="M45" s="8"/>
      <c r="N45" s="8"/>
      <c r="O45" s="8"/>
      <c r="P45" s="8"/>
      <c r="Q45" s="8"/>
      <c r="R45" s="8"/>
      <c r="S45" s="8"/>
      <c r="T45" s="8"/>
      <c r="U45" s="8"/>
      <c r="V45" s="8"/>
      <c r="AA45" s="17"/>
      <c r="AB45" s="17"/>
      <c r="AC45" s="17"/>
      <c r="AD45" s="17"/>
      <c r="AE45" s="17"/>
      <c r="AF45" s="17"/>
      <c r="AG45" s="17"/>
      <c r="AH45" s="17"/>
      <c r="AI45" s="17"/>
    </row>
    <row r="46" spans="10:35" ht="15.75" x14ac:dyDescent="0.25">
      <c r="K46" s="46"/>
      <c r="L46" s="8" t="s">
        <v>37</v>
      </c>
      <c r="M46" s="8"/>
      <c r="N46" s="8"/>
      <c r="O46" s="8"/>
      <c r="P46" s="8"/>
      <c r="Q46" s="8"/>
      <c r="R46" s="8"/>
      <c r="S46" s="8"/>
      <c r="T46" s="8"/>
      <c r="U46" s="8"/>
      <c r="V46" s="8"/>
      <c r="AA46" s="17"/>
      <c r="AB46" s="17"/>
      <c r="AC46" s="17"/>
      <c r="AD46" s="17"/>
      <c r="AE46" s="17"/>
      <c r="AF46" s="17"/>
      <c r="AG46" s="17"/>
      <c r="AH46" s="17"/>
      <c r="AI46" s="17"/>
    </row>
    <row r="47" spans="10:35" ht="15.75" x14ac:dyDescent="0.25">
      <c r="K47" s="50"/>
      <c r="L47" s="47"/>
      <c r="M47" s="8"/>
      <c r="N47" s="8"/>
      <c r="O47" s="8"/>
      <c r="P47" s="8"/>
      <c r="Q47" s="8"/>
      <c r="R47" s="8"/>
      <c r="S47" s="8"/>
      <c r="T47" s="8"/>
      <c r="U47" s="8"/>
      <c r="V47" s="8"/>
      <c r="AA47" s="17"/>
      <c r="AB47" s="17"/>
      <c r="AC47" s="17"/>
      <c r="AD47" s="17"/>
      <c r="AE47" s="17"/>
      <c r="AF47" s="17"/>
      <c r="AG47" s="17"/>
      <c r="AH47" s="17"/>
      <c r="AI47" s="17"/>
    </row>
    <row r="48" spans="10:35" ht="15.75" x14ac:dyDescent="0.25">
      <c r="K48" s="50" t="s">
        <v>27</v>
      </c>
      <c r="L48" s="45" t="s">
        <v>38</v>
      </c>
      <c r="M48" s="8"/>
      <c r="N48" s="8"/>
      <c r="O48" s="8"/>
      <c r="P48" s="8"/>
      <c r="Q48" s="8"/>
      <c r="R48" s="8"/>
      <c r="S48" s="8"/>
      <c r="T48" s="8"/>
      <c r="U48" s="8"/>
      <c r="V48" s="8"/>
      <c r="AA48" s="17"/>
      <c r="AB48" s="17"/>
      <c r="AC48" s="17"/>
      <c r="AD48" s="17"/>
      <c r="AE48" s="17"/>
      <c r="AF48" s="17"/>
      <c r="AG48" s="17"/>
      <c r="AH48" s="17"/>
      <c r="AI48" s="17"/>
    </row>
    <row r="49" spans="11:35" x14ac:dyDescent="0.2">
      <c r="K49" s="8"/>
      <c r="L49" s="47"/>
      <c r="M49" s="8"/>
      <c r="N49" s="8"/>
      <c r="O49" s="8"/>
      <c r="P49" s="8"/>
      <c r="Q49" s="8"/>
      <c r="R49" s="8"/>
      <c r="S49" s="8"/>
      <c r="T49" s="8"/>
      <c r="U49" s="8"/>
      <c r="V49" s="8"/>
      <c r="AA49" s="17"/>
      <c r="AB49" s="17"/>
      <c r="AC49" s="17"/>
      <c r="AD49" s="17"/>
      <c r="AE49" s="17"/>
      <c r="AF49" s="17"/>
      <c r="AG49" s="17"/>
      <c r="AH49" s="17"/>
      <c r="AI49" s="17"/>
    </row>
    <row r="50" spans="11:35" ht="15.75" x14ac:dyDescent="0.25">
      <c r="K50" s="8"/>
      <c r="L50" s="48" t="s">
        <v>33</v>
      </c>
      <c r="M50" s="8"/>
      <c r="N50" s="8"/>
      <c r="O50" s="8"/>
      <c r="P50" s="8"/>
      <c r="Q50" s="8"/>
      <c r="R50" s="8"/>
      <c r="S50" s="8"/>
      <c r="T50" s="8"/>
      <c r="U50" s="8"/>
      <c r="V50" s="8"/>
      <c r="AA50" s="17"/>
      <c r="AB50" s="17"/>
      <c r="AC50" s="17"/>
      <c r="AD50" s="17"/>
      <c r="AE50" s="17"/>
      <c r="AF50" s="17"/>
      <c r="AG50" s="17"/>
      <c r="AH50" s="17"/>
      <c r="AI50" s="17"/>
    </row>
    <row r="51" spans="11:35" x14ac:dyDescent="0.2">
      <c r="K51" s="40"/>
      <c r="L51" s="47" t="s">
        <v>34</v>
      </c>
      <c r="M51" s="8"/>
      <c r="N51" s="8"/>
      <c r="O51" s="8"/>
      <c r="P51" s="8"/>
      <c r="Q51" s="8"/>
      <c r="R51" s="8"/>
      <c r="S51" s="8"/>
      <c r="T51" s="8"/>
      <c r="U51" s="8"/>
      <c r="V51" s="8"/>
      <c r="AA51" s="17"/>
      <c r="AB51" s="17"/>
      <c r="AC51" s="17"/>
      <c r="AD51" s="17"/>
      <c r="AE51" s="17"/>
      <c r="AF51" s="17"/>
      <c r="AG51" s="17"/>
      <c r="AH51" s="17"/>
      <c r="AI51" s="17"/>
    </row>
    <row r="52" spans="11:35" x14ac:dyDescent="0.2">
      <c r="K52" s="17"/>
      <c r="L52" s="49">
        <f>J28-J32</f>
        <v>0</v>
      </c>
      <c r="M52" s="8"/>
      <c r="N52" s="8"/>
      <c r="O52" s="8"/>
      <c r="P52" s="8"/>
      <c r="Q52" s="8"/>
      <c r="R52" s="8"/>
      <c r="S52" s="8"/>
      <c r="T52" s="8"/>
      <c r="U52" s="8"/>
      <c r="V52" s="8"/>
      <c r="AA52" s="17"/>
      <c r="AB52" s="17"/>
      <c r="AC52" s="17"/>
      <c r="AD52" s="17"/>
      <c r="AE52" s="17"/>
      <c r="AF52" s="17"/>
      <c r="AG52" s="17"/>
      <c r="AH52" s="17"/>
      <c r="AI52" s="17"/>
    </row>
    <row r="53" spans="11:35" x14ac:dyDescent="0.2">
      <c r="K53" s="8"/>
      <c r="L53" s="8"/>
      <c r="M53" s="8"/>
      <c r="N53" s="8"/>
      <c r="O53" s="8"/>
      <c r="P53" s="8"/>
      <c r="Q53" s="8"/>
      <c r="R53" s="8"/>
      <c r="S53" s="8"/>
      <c r="T53" s="8"/>
      <c r="U53" s="8"/>
      <c r="V53" s="8"/>
      <c r="W53" s="8"/>
      <c r="X53" s="8"/>
      <c r="Y53" s="8"/>
      <c r="Z53" s="8"/>
      <c r="AA53" s="8"/>
      <c r="AB53" s="8"/>
      <c r="AC53" s="8"/>
      <c r="AD53" s="8"/>
      <c r="AE53" s="8"/>
    </row>
    <row r="54" spans="11:35" x14ac:dyDescent="0.2">
      <c r="K54" s="8"/>
      <c r="L54" s="8"/>
      <c r="M54" s="8"/>
      <c r="N54" s="8"/>
      <c r="O54" s="8"/>
      <c r="P54" s="8"/>
      <c r="Q54" s="8"/>
      <c r="R54" s="8"/>
      <c r="S54" s="8"/>
      <c r="T54" s="8"/>
      <c r="U54" s="8"/>
      <c r="V54" s="8"/>
      <c r="W54" s="8"/>
      <c r="X54" s="8"/>
      <c r="Y54" s="8"/>
      <c r="Z54" s="8"/>
      <c r="AA54" s="8"/>
      <c r="AB54" s="8"/>
      <c r="AC54" s="8"/>
      <c r="AD54" s="8"/>
      <c r="AE54" s="8"/>
    </row>
    <row r="55" spans="11:35" x14ac:dyDescent="0.2">
      <c r="K55" s="8"/>
      <c r="L55" s="8"/>
      <c r="M55" s="8"/>
      <c r="N55" s="8"/>
      <c r="O55" s="8"/>
      <c r="P55" s="8"/>
      <c r="Q55" s="8"/>
      <c r="R55" s="8"/>
      <c r="S55" s="8"/>
      <c r="T55" s="8"/>
      <c r="U55" s="8"/>
      <c r="V55" s="8"/>
      <c r="W55" s="8"/>
      <c r="X55" s="8"/>
      <c r="Y55" s="8"/>
      <c r="Z55" s="8"/>
      <c r="AA55" s="8"/>
      <c r="AB55" s="8"/>
      <c r="AC55" s="8"/>
      <c r="AD55" s="8"/>
      <c r="AE55" s="8"/>
    </row>
    <row r="56" spans="11:35" x14ac:dyDescent="0.2">
      <c r="K56" s="8"/>
      <c r="L56" s="8"/>
      <c r="M56" s="8"/>
      <c r="N56" s="8"/>
      <c r="O56" s="8"/>
      <c r="P56" s="8"/>
      <c r="Q56" s="8"/>
      <c r="R56" s="8"/>
      <c r="S56" s="8"/>
      <c r="T56" s="8"/>
      <c r="U56" s="8"/>
      <c r="V56" s="8"/>
      <c r="W56" s="8"/>
      <c r="X56" s="8"/>
      <c r="Y56" s="8"/>
      <c r="Z56" s="8"/>
      <c r="AA56" s="8"/>
      <c r="AB56" s="8"/>
      <c r="AC56" s="8"/>
      <c r="AD56" s="8"/>
      <c r="AE56" s="8"/>
    </row>
    <row r="57" spans="11:35" x14ac:dyDescent="0.2">
      <c r="K57" s="8"/>
      <c r="L57" s="8"/>
      <c r="M57" s="8"/>
      <c r="N57" s="8"/>
      <c r="O57" s="8"/>
      <c r="P57" s="8"/>
      <c r="Q57" s="8"/>
      <c r="R57" s="8"/>
      <c r="S57" s="8"/>
      <c r="T57" s="8"/>
      <c r="U57" s="8"/>
      <c r="V57" s="8"/>
      <c r="W57" s="8"/>
      <c r="X57" s="8"/>
      <c r="Y57" s="8"/>
      <c r="Z57" s="8"/>
      <c r="AA57" s="8"/>
      <c r="AB57" s="8"/>
      <c r="AC57" s="8"/>
      <c r="AD57" s="8"/>
      <c r="AE57" s="8"/>
    </row>
    <row r="58" spans="11:35" x14ac:dyDescent="0.2">
      <c r="K58" s="8"/>
      <c r="L58" s="8"/>
      <c r="M58" s="8"/>
      <c r="N58" s="8"/>
      <c r="O58" s="8"/>
      <c r="P58" s="8"/>
      <c r="Q58" s="8"/>
      <c r="R58" s="8"/>
      <c r="S58" s="8"/>
      <c r="T58" s="8"/>
      <c r="U58" s="8"/>
      <c r="V58" s="8"/>
      <c r="W58" s="8"/>
      <c r="X58" s="8"/>
      <c r="Y58" s="8"/>
      <c r="Z58" s="8"/>
      <c r="AA58" s="8"/>
      <c r="AB58" s="8"/>
      <c r="AC58" s="8"/>
      <c r="AD58" s="8"/>
      <c r="AE58" s="8"/>
    </row>
    <row r="59" spans="11:35" x14ac:dyDescent="0.2">
      <c r="K59" s="8"/>
      <c r="L59" s="8"/>
      <c r="M59" s="8"/>
      <c r="N59" s="8"/>
      <c r="O59" s="8"/>
      <c r="P59" s="8"/>
      <c r="Q59" s="8"/>
      <c r="R59" s="8"/>
      <c r="S59" s="8"/>
      <c r="T59" s="8"/>
      <c r="U59" s="8"/>
      <c r="V59" s="8"/>
      <c r="W59" s="8"/>
      <c r="X59" s="8"/>
      <c r="Y59" s="8"/>
      <c r="Z59" s="8"/>
      <c r="AA59" s="8"/>
      <c r="AB59" s="8"/>
      <c r="AC59" s="8"/>
      <c r="AD59" s="8"/>
      <c r="AE59" s="8"/>
    </row>
    <row r="60" spans="11:35" x14ac:dyDescent="0.2">
      <c r="K60" s="8"/>
      <c r="L60" s="8"/>
      <c r="M60" s="8"/>
      <c r="N60" s="8"/>
      <c r="O60" s="8"/>
      <c r="P60" s="8"/>
      <c r="Q60" s="8"/>
      <c r="R60" s="8"/>
      <c r="S60" s="8"/>
      <c r="T60" s="8"/>
      <c r="U60" s="8"/>
      <c r="V60" s="8"/>
      <c r="W60" s="8"/>
      <c r="X60" s="8"/>
      <c r="Y60" s="8"/>
      <c r="Z60" s="8"/>
      <c r="AA60" s="8"/>
      <c r="AB60" s="8"/>
      <c r="AC60" s="8"/>
      <c r="AD60" s="8"/>
      <c r="AE60" s="8"/>
    </row>
    <row r="61" spans="11:35" x14ac:dyDescent="0.2">
      <c r="K61" s="17"/>
      <c r="AA61" s="17"/>
      <c r="AB61" s="17"/>
      <c r="AC61" s="17"/>
    </row>
    <row r="62" spans="11:35" x14ac:dyDescent="0.2">
      <c r="K62" s="17"/>
      <c r="AA62" s="17"/>
      <c r="AB62" s="17"/>
      <c r="AC62" s="17"/>
    </row>
    <row r="63" spans="11:35" x14ac:dyDescent="0.2">
      <c r="K63" s="17"/>
      <c r="AA63" s="17"/>
      <c r="AB63" s="17"/>
      <c r="AC63" s="17"/>
    </row>
    <row r="64" spans="11:35" x14ac:dyDescent="0.2">
      <c r="K64" s="17"/>
      <c r="AA64" s="17"/>
      <c r="AB64" s="17"/>
      <c r="AC64" s="17"/>
    </row>
    <row r="65" spans="11:29" x14ac:dyDescent="0.2">
      <c r="K65" s="17"/>
      <c r="AA65" s="17"/>
      <c r="AB65" s="17"/>
      <c r="AC65" s="17"/>
    </row>
    <row r="66" spans="11:29" x14ac:dyDescent="0.2">
      <c r="K66" s="17"/>
      <c r="AA66" s="17"/>
      <c r="AB66" s="17"/>
      <c r="AC66" s="17"/>
    </row>
    <row r="67" spans="11:29" x14ac:dyDescent="0.2">
      <c r="K67" s="17"/>
      <c r="AA67" s="17"/>
      <c r="AB67" s="17"/>
      <c r="AC67" s="17"/>
    </row>
    <row r="68" spans="11:29" x14ac:dyDescent="0.2">
      <c r="K68" s="17"/>
      <c r="AA68" s="17"/>
      <c r="AB68" s="17"/>
      <c r="AC68" s="17"/>
    </row>
    <row r="69" spans="11:29" x14ac:dyDescent="0.2">
      <c r="K69" s="17"/>
      <c r="AA69" s="17"/>
      <c r="AB69" s="17"/>
      <c r="AC69" s="17"/>
    </row>
    <row r="70" spans="11:29" x14ac:dyDescent="0.2">
      <c r="K70" s="17"/>
      <c r="AA70" s="17"/>
      <c r="AB70" s="17"/>
      <c r="AC70" s="17"/>
    </row>
    <row r="71" spans="11:29" x14ac:dyDescent="0.2">
      <c r="K71" s="17"/>
      <c r="AA71" s="17"/>
      <c r="AB71" s="17"/>
      <c r="AC71" s="17"/>
    </row>
  </sheetData>
  <sheetProtection algorithmName="SHA-512" hashValue="YvuAi7cB+W8+bijaEdCEh5lFsOy7TZsiLJSqv9bdmaDgCfLG0YegNLGQbdHMN1sV01nd3EFwONUlQKm+aMfb9g==" saltValue="zGKWH80tgeO8jE8wFD1dnw==" spinCount="100000" sheet="1" objects="1" scenarios="1" selectLockedCells="1"/>
  <mergeCells count="4">
    <mergeCell ref="B32:I32"/>
    <mergeCell ref="B28:I28"/>
    <mergeCell ref="K16:K17"/>
    <mergeCell ref="L16:L17"/>
  </mergeCells>
  <conditionalFormatting sqref="B32:I32">
    <cfRule type="expression" dxfId="4" priority="1">
      <formula>$J$7="No"</formula>
    </cfRule>
  </conditionalFormatting>
  <conditionalFormatting sqref="J32">
    <cfRule type="expression" dxfId="3" priority="2">
      <formula>$J$7="No"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21A55D5-DB13-40A9-A817-F2837E8E2CF5}">
          <x14:formula1>
            <xm:f>Sheet2!$B$4:$B$6</xm:f>
          </x14:formula1>
          <xm:sqref>J16</xm:sqref>
        </x14:dataValidation>
        <x14:dataValidation type="list" allowBlank="1" showInputMessage="1" showErrorMessage="1" xr:uid="{A59DAE80-84E9-45F1-8D5C-4EF2EB9C531D}">
          <x14:formula1>
            <xm:f>Sheet2!$J$2:$J$3</xm:f>
          </x14:formula1>
          <xm:sqref>J7</xm:sqref>
        </x14:dataValidation>
        <x14:dataValidation type="list" allowBlank="1" showInputMessage="1" xr:uid="{FEB89067-1A24-45A9-885A-F3F01E71AC21}">
          <x14:formula1>
            <xm:f>AMR!$A$7:$A$53</xm:f>
          </x14:formula1>
          <xm:sqref>J11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J6"/>
  <sheetViews>
    <sheetView workbookViewId="0">
      <selection activeCell="F4" sqref="F4"/>
    </sheetView>
  </sheetViews>
  <sheetFormatPr defaultRowHeight="15" x14ac:dyDescent="0.2"/>
  <cols>
    <col min="2" max="2" width="8.6640625" customWidth="1"/>
    <col min="3" max="3" width="12.5546875" customWidth="1"/>
    <col min="4" max="4" width="11.44140625" customWidth="1"/>
    <col min="6" max="6" width="15.44140625" customWidth="1"/>
    <col min="9" max="9" width="30.88671875" bestFit="1" customWidth="1"/>
  </cols>
  <sheetData>
    <row r="2" spans="2:10" ht="15.75" thickBot="1" x14ac:dyDescent="0.25">
      <c r="J2" t="s">
        <v>6</v>
      </c>
    </row>
    <row r="3" spans="2:10" ht="15.75" thickBot="1" x14ac:dyDescent="0.25">
      <c r="B3" t="s">
        <v>5</v>
      </c>
      <c r="C3" s="1" t="s">
        <v>0</v>
      </c>
      <c r="D3" s="1" t="s">
        <v>1</v>
      </c>
      <c r="J3" t="s">
        <v>7</v>
      </c>
    </row>
    <row r="4" spans="2:10" ht="15.75" thickBot="1" x14ac:dyDescent="0.25">
      <c r="B4" t="s">
        <v>2</v>
      </c>
      <c r="C4" s="3">
        <v>1718</v>
      </c>
      <c r="D4" s="2">
        <v>1374</v>
      </c>
      <c r="F4">
        <f>Table1[[#This Row],[New AMR]]*0.8</f>
        <v>1374.4</v>
      </c>
    </row>
    <row r="5" spans="2:10" ht="15.75" thickBot="1" x14ac:dyDescent="0.25">
      <c r="B5" t="s">
        <v>3</v>
      </c>
      <c r="C5" s="3">
        <v>1989</v>
      </c>
      <c r="D5" s="2">
        <v>1591</v>
      </c>
      <c r="F5">
        <f>Table1[[#This Row],[New AMR]]*0.8</f>
        <v>1591.2</v>
      </c>
    </row>
    <row r="6" spans="2:10" ht="15.75" thickBot="1" x14ac:dyDescent="0.25">
      <c r="B6" t="s">
        <v>4</v>
      </c>
      <c r="C6" s="3">
        <v>2208</v>
      </c>
      <c r="D6" s="2">
        <v>1766</v>
      </c>
      <c r="F6">
        <f>Table1[[#This Row],[New AMR]]*0.8</f>
        <v>1766.4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3:C10"/>
  <sheetViews>
    <sheetView workbookViewId="0">
      <selection activeCell="C31" sqref="C31"/>
    </sheetView>
  </sheetViews>
  <sheetFormatPr defaultRowHeight="15" x14ac:dyDescent="0.2"/>
  <cols>
    <col min="2" max="2" width="20.21875" customWidth="1"/>
    <col min="3" max="3" width="15.88671875" customWidth="1"/>
  </cols>
  <sheetData>
    <row r="3" spans="2:3" x14ac:dyDescent="0.2">
      <c r="B3" t="s">
        <v>9</v>
      </c>
      <c r="C3" t="s">
        <v>10</v>
      </c>
    </row>
    <row r="4" spans="2:3" x14ac:dyDescent="0.2">
      <c r="B4" t="s">
        <v>11</v>
      </c>
      <c r="C4" t="s">
        <v>2</v>
      </c>
    </row>
    <row r="5" spans="2:3" x14ac:dyDescent="0.2">
      <c r="B5" t="s">
        <v>14</v>
      </c>
      <c r="C5" t="s">
        <v>3</v>
      </c>
    </row>
    <row r="6" spans="2:3" x14ac:dyDescent="0.2">
      <c r="B6" t="s">
        <v>15</v>
      </c>
      <c r="C6" t="s">
        <v>3</v>
      </c>
    </row>
    <row r="7" spans="2:3" x14ac:dyDescent="0.2">
      <c r="B7" t="s">
        <v>16</v>
      </c>
      <c r="C7" t="s">
        <v>4</v>
      </c>
    </row>
    <row r="8" spans="2:3" x14ac:dyDescent="0.2">
      <c r="B8" t="s">
        <v>12</v>
      </c>
      <c r="C8" t="s">
        <v>2</v>
      </c>
    </row>
    <row r="9" spans="2:3" x14ac:dyDescent="0.2">
      <c r="B9" t="s">
        <v>13</v>
      </c>
      <c r="C9" t="s">
        <v>3</v>
      </c>
    </row>
    <row r="10" spans="2:3" x14ac:dyDescent="0.2">
      <c r="B10" t="s">
        <v>17</v>
      </c>
      <c r="C10"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AMR</vt:lpstr>
      <vt:lpstr>COHB CALCULATOR </vt:lpstr>
      <vt:lpstr>Sheet2</vt:lpstr>
      <vt:lpstr>Bedroom Sizes</vt:lpstr>
    </vt:vector>
  </TitlesOfParts>
  <Company>City of Toronto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Papatchidis</dc:creator>
  <cp:lastModifiedBy>Arlene Rawson</cp:lastModifiedBy>
  <dcterms:created xsi:type="dcterms:W3CDTF">2020-05-29T15:57:43Z</dcterms:created>
  <dcterms:modified xsi:type="dcterms:W3CDTF">2023-11-29T16:53:50Z</dcterms:modified>
</cp:coreProperties>
</file>