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C:\Users\lleon\Downloads\"/>
    </mc:Choice>
  </mc:AlternateContent>
  <xr:revisionPtr revIDLastSave="0" documentId="13_ncr:1_{34752562-1D40-4F19-B742-80E2456E1A53}" xr6:coauthVersionLast="47" xr6:coauthVersionMax="47" xr10:uidLastSave="{00000000-0000-0000-0000-000000000000}"/>
  <bookViews>
    <workbookView xWindow="-120" yWindow="-120" windowWidth="29040" windowHeight="15720" xr2:uid="{68960C2A-6D3F-4D48-B045-4F2BBC2D9B57}"/>
  </bookViews>
  <sheets>
    <sheet name="Instructions" sheetId="2" r:id="rId1"/>
    <sheet name="Project Budget - To Complete" sheetId="17" r:id="rId2"/>
    <sheet name="Project Budget - Example" sheetId="16" r:id="rId3"/>
    <sheet name="Project Budget - Reporting" sheetId="14" r:id="rId4"/>
  </sheets>
  <definedNames>
    <definedName name="_xlnm.Print_Area" localSheetId="2">'Project Budget - Example'!$A$1:$E$143</definedName>
    <definedName name="_xlnm.Print_Area" localSheetId="3">'Project Budget - Reporting'!$A$1:$H$128</definedName>
    <definedName name="_xlnm.Print_Area" localSheetId="1">'Project Budget - To Complete'!$A$1:$E$143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16" l="1" a="1"/>
  <c r="D8" i="16" s="1"/>
  <c r="E70" i="16"/>
  <c r="E132" i="16"/>
  <c r="E132" i="17"/>
  <c r="C6" i="17"/>
  <c r="C26" i="17"/>
  <c r="C50" i="17" l="1"/>
  <c r="D66" i="17"/>
  <c r="E74" i="16" l="1"/>
  <c r="D74" i="16"/>
  <c r="C74" i="16"/>
  <c r="B74" i="16"/>
  <c r="A74" i="16"/>
  <c r="E83" i="16"/>
  <c r="D83" i="16"/>
  <c r="C83" i="16"/>
  <c r="B83" i="16"/>
  <c r="A83" i="16"/>
  <c r="E143" i="16"/>
  <c r="E131" i="16"/>
  <c r="E130" i="16"/>
  <c r="E129" i="16"/>
  <c r="E128" i="16"/>
  <c r="E127" i="16"/>
  <c r="E125" i="16"/>
  <c r="E124" i="16"/>
  <c r="E123" i="16"/>
  <c r="E122" i="16"/>
  <c r="E121" i="16"/>
  <c r="E119" i="16"/>
  <c r="E118" i="16"/>
  <c r="E117" i="16"/>
  <c r="E116" i="16"/>
  <c r="E115" i="16"/>
  <c r="E113" i="16"/>
  <c r="E112" i="16"/>
  <c r="E111" i="16"/>
  <c r="E110" i="16"/>
  <c r="E109" i="16"/>
  <c r="E107" i="16"/>
  <c r="E106" i="16"/>
  <c r="E105" i="16"/>
  <c r="E104" i="16"/>
  <c r="E103" i="16"/>
  <c r="E101" i="16"/>
  <c r="E100" i="16"/>
  <c r="E99" i="16"/>
  <c r="E98" i="16"/>
  <c r="E97" i="16"/>
  <c r="E95" i="16"/>
  <c r="E94" i="16"/>
  <c r="E93" i="16"/>
  <c r="E92" i="16"/>
  <c r="E91" i="16"/>
  <c r="E89" i="16"/>
  <c r="E88" i="16"/>
  <c r="E87" i="16"/>
  <c r="E86" i="16"/>
  <c r="E85" i="16"/>
  <c r="F131" i="16"/>
  <c r="E81" i="16"/>
  <c r="E68" i="16"/>
  <c r="E67" i="16"/>
  <c r="E66" i="16"/>
  <c r="E65" i="16"/>
  <c r="E62" i="16"/>
  <c r="E61" i="16"/>
  <c r="E60" i="16"/>
  <c r="E59" i="16"/>
  <c r="E56" i="16"/>
  <c r="E55" i="16"/>
  <c r="E54" i="16"/>
  <c r="E53" i="16"/>
  <c r="E52" i="16"/>
  <c r="E49" i="16"/>
  <c r="E48" i="16"/>
  <c r="E47" i="16"/>
  <c r="E46" i="16"/>
  <c r="E43" i="16"/>
  <c r="E42" i="16"/>
  <c r="E41" i="16"/>
  <c r="E40" i="16"/>
  <c r="E37" i="16"/>
  <c r="E36" i="16"/>
  <c r="E35" i="16"/>
  <c r="E31" i="16"/>
  <c r="E30" i="16"/>
  <c r="E29" i="16"/>
  <c r="E28" i="16"/>
  <c r="E25" i="16"/>
  <c r="E24" i="16"/>
  <c r="E23" i="16"/>
  <c r="E22" i="16"/>
  <c r="E19" i="16"/>
  <c r="E18" i="16"/>
  <c r="E17" i="16"/>
  <c r="E16" i="16"/>
  <c r="E14" i="16"/>
  <c r="D14" i="16"/>
  <c r="C14" i="16"/>
  <c r="B14" i="16"/>
  <c r="A14" i="16"/>
  <c r="A126" i="16"/>
  <c r="A120" i="16"/>
  <c r="A114" i="16"/>
  <c r="A108" i="16"/>
  <c r="A102" i="16"/>
  <c r="A96" i="16"/>
  <c r="A90" i="16"/>
  <c r="A84" i="16"/>
  <c r="A64" i="16"/>
  <c r="A58" i="16"/>
  <c r="A51" i="16"/>
  <c r="A45" i="16"/>
  <c r="A39" i="16"/>
  <c r="A33" i="16"/>
  <c r="A27" i="16"/>
  <c r="A21" i="16"/>
  <c r="A15" i="16"/>
  <c r="C32" i="17" l="1"/>
  <c r="C104" i="16" l="1"/>
  <c r="B104" i="16"/>
  <c r="B109" i="16"/>
  <c r="C143" i="17"/>
  <c r="D142" i="17"/>
  <c r="D141" i="17"/>
  <c r="D140" i="17"/>
  <c r="D139" i="17"/>
  <c r="D138" i="17"/>
  <c r="C131" i="17"/>
  <c r="B131" i="17"/>
  <c r="D130" i="17"/>
  <c r="E130" i="17" s="1"/>
  <c r="D129" i="17"/>
  <c r="E129" i="17" s="1"/>
  <c r="D128" i="17"/>
  <c r="D127" i="17"/>
  <c r="E127" i="17" s="1"/>
  <c r="C125" i="17"/>
  <c r="B125" i="17"/>
  <c r="D124" i="17"/>
  <c r="E124" i="17" s="1"/>
  <c r="D123" i="17"/>
  <c r="E123" i="17" s="1"/>
  <c r="D122" i="17"/>
  <c r="E122" i="17" s="1"/>
  <c r="D121" i="17"/>
  <c r="E121" i="17" s="1"/>
  <c r="C119" i="17"/>
  <c r="B119" i="17"/>
  <c r="D118" i="17"/>
  <c r="E118" i="17" s="1"/>
  <c r="D117" i="17"/>
  <c r="D116" i="17"/>
  <c r="E116" i="17" s="1"/>
  <c r="D115" i="17"/>
  <c r="E115" i="17" s="1"/>
  <c r="D112" i="17"/>
  <c r="E112" i="17" s="1"/>
  <c r="D111" i="17"/>
  <c r="E111" i="17" s="1"/>
  <c r="D110" i="17"/>
  <c r="E110" i="17" s="1"/>
  <c r="C107" i="17"/>
  <c r="B107" i="17"/>
  <c r="D106" i="17"/>
  <c r="E106" i="17" s="1"/>
  <c r="D105" i="17"/>
  <c r="E105" i="17" s="1"/>
  <c r="D104" i="17"/>
  <c r="E104" i="17" s="1"/>
  <c r="D103" i="17"/>
  <c r="E103" i="17" s="1"/>
  <c r="C101" i="17"/>
  <c r="B101" i="17"/>
  <c r="D100" i="17"/>
  <c r="E100" i="17" s="1"/>
  <c r="D99" i="17"/>
  <c r="E99" i="17" s="1"/>
  <c r="D98" i="17"/>
  <c r="E98" i="17" s="1"/>
  <c r="D97" i="17"/>
  <c r="E97" i="17" s="1"/>
  <c r="C95" i="17"/>
  <c r="B95" i="17"/>
  <c r="D94" i="17"/>
  <c r="E94" i="17" s="1"/>
  <c r="D93" i="17"/>
  <c r="E93" i="17" s="1"/>
  <c r="D92" i="17"/>
  <c r="E92" i="17" s="1"/>
  <c r="D91" i="17"/>
  <c r="E91" i="17" s="1"/>
  <c r="C89" i="17"/>
  <c r="B89" i="17"/>
  <c r="D88" i="17"/>
  <c r="E88" i="17" s="1"/>
  <c r="D87" i="17"/>
  <c r="E87" i="17" s="1"/>
  <c r="D86" i="17"/>
  <c r="E86" i="17" s="1"/>
  <c r="D85" i="17"/>
  <c r="E85" i="17" s="1"/>
  <c r="D80" i="17"/>
  <c r="D79" i="17"/>
  <c r="D76" i="17"/>
  <c r="C69" i="17"/>
  <c r="B69" i="17"/>
  <c r="D68" i="17"/>
  <c r="E68" i="17" s="1"/>
  <c r="D67" i="17"/>
  <c r="E67" i="17" s="1"/>
  <c r="E66" i="17"/>
  <c r="D65" i="17"/>
  <c r="B63" i="17"/>
  <c r="D62" i="17"/>
  <c r="E62" i="17" s="1"/>
  <c r="D61" i="17"/>
  <c r="E61" i="17" s="1"/>
  <c r="D60" i="17"/>
  <c r="E60" i="17" s="1"/>
  <c r="C63" i="17"/>
  <c r="C57" i="17"/>
  <c r="B57" i="17"/>
  <c r="D56" i="17"/>
  <c r="E56" i="17" s="1"/>
  <c r="D55" i="17"/>
  <c r="E55" i="17" s="1"/>
  <c r="D54" i="17"/>
  <c r="E54" i="17" s="1"/>
  <c r="D53" i="17"/>
  <c r="E53" i="17" s="1"/>
  <c r="D52" i="17"/>
  <c r="E52" i="17" s="1"/>
  <c r="B50" i="17"/>
  <c r="D49" i="17"/>
  <c r="E49" i="17" s="1"/>
  <c r="D48" i="17"/>
  <c r="E48" i="17" s="1"/>
  <c r="D47" i="17"/>
  <c r="E47" i="17" s="1"/>
  <c r="D46" i="17"/>
  <c r="E46" i="17" s="1"/>
  <c r="B44" i="17"/>
  <c r="D43" i="17"/>
  <c r="E43" i="17" s="1"/>
  <c r="D42" i="17"/>
  <c r="E42" i="17" s="1"/>
  <c r="D41" i="17"/>
  <c r="E41" i="17" s="1"/>
  <c r="C38" i="17"/>
  <c r="B38" i="17"/>
  <c r="D37" i="17"/>
  <c r="E37" i="17" s="1"/>
  <c r="D36" i="17"/>
  <c r="E36" i="17" s="1"/>
  <c r="D35" i="17"/>
  <c r="E35" i="17" s="1"/>
  <c r="D34" i="17"/>
  <c r="E34" i="17" s="1"/>
  <c r="B32" i="17"/>
  <c r="D31" i="17"/>
  <c r="E31" i="17" s="1"/>
  <c r="D30" i="17"/>
  <c r="E30" i="17" s="1"/>
  <c r="D29" i="17"/>
  <c r="E29" i="17" s="1"/>
  <c r="D28" i="17"/>
  <c r="E28" i="17" s="1"/>
  <c r="D25" i="17"/>
  <c r="E25" i="17" s="1"/>
  <c r="D23" i="17"/>
  <c r="E23" i="17" s="1"/>
  <c r="C20" i="17"/>
  <c r="B20" i="17"/>
  <c r="D19" i="17"/>
  <c r="E19" i="17" s="1"/>
  <c r="D18" i="17"/>
  <c r="E18" i="17" s="1"/>
  <c r="D17" i="17"/>
  <c r="E17" i="17" s="1"/>
  <c r="D16" i="17"/>
  <c r="E16" i="17" s="1"/>
  <c r="C109" i="16"/>
  <c r="C70" i="17" l="1"/>
  <c r="D69" i="17"/>
  <c r="E65" i="17"/>
  <c r="D131" i="17"/>
  <c r="E128" i="17"/>
  <c r="D119" i="17"/>
  <c r="E117" i="17"/>
  <c r="D20" i="17"/>
  <c r="D50" i="17"/>
  <c r="D32" i="17"/>
  <c r="D125" i="17"/>
  <c r="D38" i="17"/>
  <c r="D95" i="17"/>
  <c r="D24" i="17"/>
  <c r="E24" i="17" s="1"/>
  <c r="D101" i="17"/>
  <c r="D107" i="17"/>
  <c r="B113" i="17"/>
  <c r="B132" i="17" s="1"/>
  <c r="C44" i="17"/>
  <c r="C113" i="17"/>
  <c r="D57" i="17"/>
  <c r="D59" i="17"/>
  <c r="E59" i="17" s="1"/>
  <c r="D89" i="17"/>
  <c r="B26" i="17"/>
  <c r="B70" i="17" s="1"/>
  <c r="E70" i="17" l="1"/>
  <c r="B10" i="17"/>
  <c r="C10" i="17"/>
  <c r="D63" i="17"/>
  <c r="D22" i="17"/>
  <c r="E22" i="17" s="1"/>
  <c r="C132" i="17"/>
  <c r="D109" i="17"/>
  <c r="E109" i="17" s="1"/>
  <c r="D40" i="17"/>
  <c r="E40" i="17" s="1"/>
  <c r="B59" i="16"/>
  <c r="C11" i="17" l="1"/>
  <c r="B137" i="17"/>
  <c r="D26" i="17"/>
  <c r="D44" i="17"/>
  <c r="D113" i="17"/>
  <c r="D132" i="17" s="1"/>
  <c r="B75" i="17"/>
  <c r="B11" i="17"/>
  <c r="B40" i="16"/>
  <c r="C40" i="16" s="1"/>
  <c r="E32" i="17" l="1"/>
  <c r="E63" i="17"/>
  <c r="E38" i="17"/>
  <c r="E50" i="17"/>
  <c r="E57" i="17"/>
  <c r="E20" i="17"/>
  <c r="E44" i="17"/>
  <c r="E26" i="17"/>
  <c r="E95" i="17"/>
  <c r="E107" i="17"/>
  <c r="E119" i="17"/>
  <c r="E89" i="17"/>
  <c r="E101" i="17"/>
  <c r="E125" i="17"/>
  <c r="E113" i="17"/>
  <c r="E69" i="17"/>
  <c r="E131" i="17"/>
  <c r="D70" i="17"/>
  <c r="B81" i="17"/>
  <c r="D77" i="17" s="1"/>
  <c r="D75" i="17"/>
  <c r="A12" i="17"/>
  <c r="B143" i="17"/>
  <c r="D143" i="17" s="1"/>
  <c r="E143" i="17" s="1"/>
  <c r="D137" i="17"/>
  <c r="B24" i="16"/>
  <c r="C6" i="16"/>
  <c r="C7" i="17" l="1"/>
  <c r="F131" i="17"/>
  <c r="F70" i="17"/>
  <c r="C57" i="16"/>
  <c r="D56" i="16"/>
  <c r="B57" i="16"/>
  <c r="B22" i="16"/>
  <c r="C24" i="16"/>
  <c r="D24" i="16" s="1"/>
  <c r="B23" i="16"/>
  <c r="D23" i="16" s="1"/>
  <c r="D142" i="16"/>
  <c r="D141" i="16"/>
  <c r="D139" i="16"/>
  <c r="D138" i="16"/>
  <c r="C131" i="16"/>
  <c r="B131" i="16"/>
  <c r="D130" i="16"/>
  <c r="D129" i="16"/>
  <c r="D128" i="16"/>
  <c r="D127" i="16"/>
  <c r="C125" i="16"/>
  <c r="B125" i="16"/>
  <c r="D124" i="16"/>
  <c r="D123" i="16"/>
  <c r="D122" i="16"/>
  <c r="D121" i="16"/>
  <c r="C119" i="16"/>
  <c r="B119" i="16"/>
  <c r="D118" i="16"/>
  <c r="D117" i="16"/>
  <c r="D116" i="16"/>
  <c r="D115" i="16"/>
  <c r="C113" i="16"/>
  <c r="B113" i="16"/>
  <c r="D112" i="16"/>
  <c r="D111" i="16"/>
  <c r="D110" i="16"/>
  <c r="D109" i="16"/>
  <c r="C107" i="16"/>
  <c r="B107" i="16"/>
  <c r="D106" i="16"/>
  <c r="D105" i="16"/>
  <c r="D104" i="16"/>
  <c r="D103" i="16"/>
  <c r="C101" i="16"/>
  <c r="B101" i="16"/>
  <c r="D100" i="16"/>
  <c r="D99" i="16"/>
  <c r="D98" i="16"/>
  <c r="D97" i="16"/>
  <c r="C95" i="16"/>
  <c r="B95" i="16"/>
  <c r="D94" i="16"/>
  <c r="D93" i="16"/>
  <c r="D92" i="16"/>
  <c r="D91" i="16"/>
  <c r="C89" i="16"/>
  <c r="B89" i="16"/>
  <c r="D88" i="16"/>
  <c r="D87" i="16"/>
  <c r="D86" i="16"/>
  <c r="D85" i="16"/>
  <c r="D80" i="16"/>
  <c r="D79" i="16"/>
  <c r="D76" i="16"/>
  <c r="C69" i="16"/>
  <c r="B69" i="16"/>
  <c r="D68" i="16"/>
  <c r="D67" i="16"/>
  <c r="D66" i="16"/>
  <c r="D65" i="16"/>
  <c r="B63" i="16"/>
  <c r="D62" i="16"/>
  <c r="D61" i="16"/>
  <c r="D60" i="16"/>
  <c r="D55" i="16"/>
  <c r="D54" i="16"/>
  <c r="D53" i="16"/>
  <c r="D52" i="16"/>
  <c r="C50" i="16"/>
  <c r="B50" i="16"/>
  <c r="D49" i="16"/>
  <c r="D48" i="16"/>
  <c r="D47" i="16"/>
  <c r="D46" i="16"/>
  <c r="C44" i="16"/>
  <c r="B44" i="16"/>
  <c r="D43" i="16"/>
  <c r="D42" i="16"/>
  <c r="D41" i="16"/>
  <c r="D40" i="16"/>
  <c r="C38" i="16"/>
  <c r="B38" i="16"/>
  <c r="D37" i="16"/>
  <c r="D36" i="16"/>
  <c r="D35" i="16"/>
  <c r="D34" i="16"/>
  <c r="E34" i="16" s="1"/>
  <c r="C32" i="16"/>
  <c r="B32" i="16"/>
  <c r="D31" i="16"/>
  <c r="D30" i="16"/>
  <c r="D29" i="16"/>
  <c r="D28" i="16"/>
  <c r="D25" i="16"/>
  <c r="C20" i="16"/>
  <c r="B20" i="16"/>
  <c r="D19" i="16"/>
  <c r="D18" i="16"/>
  <c r="D17" i="16"/>
  <c r="D16" i="16"/>
  <c r="C7" i="14"/>
  <c r="G81" i="14"/>
  <c r="G126" i="14"/>
  <c r="G125" i="14"/>
  <c r="G124" i="14"/>
  <c r="G123" i="14"/>
  <c r="G120" i="14"/>
  <c r="G119" i="14"/>
  <c r="G118" i="14"/>
  <c r="G117" i="14"/>
  <c r="G114" i="14"/>
  <c r="G113" i="14"/>
  <c r="G112" i="14"/>
  <c r="G111" i="14"/>
  <c r="G108" i="14"/>
  <c r="G107" i="14"/>
  <c r="G106" i="14"/>
  <c r="G105" i="14"/>
  <c r="G102" i="14"/>
  <c r="G101" i="14"/>
  <c r="G100" i="14"/>
  <c r="G99" i="14"/>
  <c r="G96" i="14"/>
  <c r="G95" i="14"/>
  <c r="G94" i="14"/>
  <c r="G93" i="14"/>
  <c r="G90" i="14"/>
  <c r="G89" i="14"/>
  <c r="G88" i="14"/>
  <c r="G87" i="14"/>
  <c r="G84" i="14"/>
  <c r="G83" i="14"/>
  <c r="G82" i="14"/>
  <c r="G73" i="14"/>
  <c r="G72" i="14"/>
  <c r="G71" i="14"/>
  <c r="G70" i="14"/>
  <c r="G67" i="14"/>
  <c r="G66" i="14"/>
  <c r="G65" i="14"/>
  <c r="G64" i="14"/>
  <c r="G61" i="14"/>
  <c r="G60" i="14"/>
  <c r="G59" i="14"/>
  <c r="G58" i="14"/>
  <c r="G55" i="14"/>
  <c r="G54" i="14"/>
  <c r="G53" i="14"/>
  <c r="G52" i="14"/>
  <c r="G49" i="14"/>
  <c r="G48" i="14"/>
  <c r="G47" i="14"/>
  <c r="G46" i="14"/>
  <c r="G43" i="14"/>
  <c r="G42" i="14"/>
  <c r="G41" i="14"/>
  <c r="G40" i="14"/>
  <c r="G37" i="14"/>
  <c r="G36" i="14"/>
  <c r="G35" i="14"/>
  <c r="G34" i="14"/>
  <c r="G31" i="14"/>
  <c r="G30" i="14"/>
  <c r="G29" i="14"/>
  <c r="G28" i="14"/>
  <c r="E25" i="14"/>
  <c r="G24" i="14"/>
  <c r="G23" i="14"/>
  <c r="G22" i="14"/>
  <c r="G21" i="14"/>
  <c r="D78" i="17" l="1"/>
  <c r="C81" i="17"/>
  <c r="D81" i="17" s="1"/>
  <c r="E81" i="17" s="1"/>
  <c r="D8" i="17" s="1" a="1"/>
  <c r="D8" i="17" s="1"/>
  <c r="D57" i="16"/>
  <c r="B26" i="16"/>
  <c r="B70" i="16" s="1"/>
  <c r="D119" i="16"/>
  <c r="D101" i="16"/>
  <c r="C59" i="16"/>
  <c r="C63" i="16" s="1"/>
  <c r="B132" i="16"/>
  <c r="C132" i="16"/>
  <c r="C22" i="16"/>
  <c r="D113" i="16"/>
  <c r="D20" i="16"/>
  <c r="D107" i="16"/>
  <c r="D125" i="16"/>
  <c r="D38" i="16"/>
  <c r="D131" i="16"/>
  <c r="D32" i="16"/>
  <c r="D69" i="16"/>
  <c r="D50" i="16"/>
  <c r="D44" i="16"/>
  <c r="D89" i="16"/>
  <c r="D95" i="16"/>
  <c r="G25" i="14"/>
  <c r="B137" i="16" l="1"/>
  <c r="D137" i="16" s="1"/>
  <c r="C10" i="16"/>
  <c r="B10" i="16"/>
  <c r="C11" i="16"/>
  <c r="D132" i="16"/>
  <c r="C26" i="16"/>
  <c r="C70" i="16" s="1"/>
  <c r="B75" i="16" s="1"/>
  <c r="D22" i="16"/>
  <c r="D59" i="16"/>
  <c r="B143" i="16" l="1"/>
  <c r="C143" i="16" s="1"/>
  <c r="D143" i="16" s="1"/>
  <c r="B11" i="16"/>
  <c r="D63" i="16"/>
  <c r="D26" i="16"/>
  <c r="D70" i="16" s="1"/>
  <c r="D75" i="16"/>
  <c r="B81" i="16"/>
  <c r="C78" i="16" s="1"/>
  <c r="D78" i="16" s="1"/>
  <c r="E69" i="16" l="1"/>
  <c r="E20" i="16"/>
  <c r="E50" i="16"/>
  <c r="E63" i="16"/>
  <c r="E32" i="16"/>
  <c r="E44" i="16"/>
  <c r="E57" i="16"/>
  <c r="E26" i="16"/>
  <c r="E38" i="16"/>
  <c r="D140" i="16"/>
  <c r="A12" i="16"/>
  <c r="C7" i="16" s="1"/>
  <c r="C127" i="14"/>
  <c r="B127" i="14"/>
  <c r="D126" i="14"/>
  <c r="D125" i="14"/>
  <c r="D124" i="14"/>
  <c r="D123" i="14"/>
  <c r="C121" i="14"/>
  <c r="B121" i="14"/>
  <c r="D120" i="14"/>
  <c r="D119" i="14"/>
  <c r="D118" i="14"/>
  <c r="D117" i="14"/>
  <c r="C115" i="14"/>
  <c r="B115" i="14"/>
  <c r="D114" i="14"/>
  <c r="D113" i="14"/>
  <c r="D112" i="14"/>
  <c r="D111" i="14"/>
  <c r="C109" i="14"/>
  <c r="B109" i="14"/>
  <c r="D108" i="14"/>
  <c r="D107" i="14"/>
  <c r="D106" i="14"/>
  <c r="D105" i="14"/>
  <c r="C103" i="14"/>
  <c r="B103" i="14"/>
  <c r="D102" i="14"/>
  <c r="D101" i="14"/>
  <c r="D100" i="14"/>
  <c r="D99" i="14"/>
  <c r="C97" i="14"/>
  <c r="B97" i="14"/>
  <c r="D96" i="14"/>
  <c r="D95" i="14"/>
  <c r="D94" i="14"/>
  <c r="D93" i="14"/>
  <c r="C91" i="14"/>
  <c r="B91" i="14"/>
  <c r="D90" i="14"/>
  <c r="D89" i="14"/>
  <c r="D88" i="14"/>
  <c r="D87" i="14"/>
  <c r="C85" i="14"/>
  <c r="B85" i="14"/>
  <c r="D84" i="14"/>
  <c r="D83" i="14"/>
  <c r="D82" i="14"/>
  <c r="D81" i="14"/>
  <c r="C74" i="14"/>
  <c r="B74" i="14"/>
  <c r="D73" i="14"/>
  <c r="D72" i="14"/>
  <c r="D71" i="14"/>
  <c r="D70" i="14"/>
  <c r="C68" i="14"/>
  <c r="B68" i="14"/>
  <c r="D67" i="14"/>
  <c r="D66" i="14"/>
  <c r="D65" i="14"/>
  <c r="D64" i="14"/>
  <c r="C62" i="14"/>
  <c r="B62" i="14"/>
  <c r="D61" i="14"/>
  <c r="D60" i="14"/>
  <c r="D59" i="14"/>
  <c r="D58" i="14"/>
  <c r="C56" i="14"/>
  <c r="B56" i="14"/>
  <c r="D55" i="14"/>
  <c r="D54" i="14"/>
  <c r="D53" i="14"/>
  <c r="D52" i="14"/>
  <c r="C50" i="14"/>
  <c r="B50" i="14"/>
  <c r="D49" i="14"/>
  <c r="D48" i="14"/>
  <c r="D47" i="14"/>
  <c r="D46" i="14"/>
  <c r="C44" i="14"/>
  <c r="B44" i="14"/>
  <c r="D43" i="14"/>
  <c r="D42" i="14"/>
  <c r="D41" i="14"/>
  <c r="D40" i="14"/>
  <c r="C38" i="14"/>
  <c r="B38" i="14"/>
  <c r="D37" i="14"/>
  <c r="D36" i="14"/>
  <c r="D35" i="14"/>
  <c r="D34" i="14"/>
  <c r="C32" i="14"/>
  <c r="B32" i="14"/>
  <c r="D31" i="14"/>
  <c r="D30" i="14"/>
  <c r="D29" i="14"/>
  <c r="D28" i="14"/>
  <c r="C25" i="14"/>
  <c r="B25" i="14"/>
  <c r="D24" i="14"/>
  <c r="D23" i="14"/>
  <c r="D22" i="14"/>
  <c r="D21" i="14"/>
  <c r="F70" i="16" l="1"/>
  <c r="D77" i="16"/>
  <c r="C81" i="16"/>
  <c r="D25" i="14"/>
  <c r="D38" i="14"/>
  <c r="D68" i="14"/>
  <c r="D103" i="14"/>
  <c r="D91" i="14"/>
  <c r="D85" i="14"/>
  <c r="D121" i="14"/>
  <c r="D62" i="14"/>
  <c r="D97" i="14"/>
  <c r="B128" i="14"/>
  <c r="C12" i="14" s="1"/>
  <c r="D115" i="14"/>
  <c r="D74" i="14"/>
  <c r="D50" i="14"/>
  <c r="D56" i="14" s="1"/>
  <c r="D32" i="14"/>
  <c r="D44" i="14"/>
  <c r="C128" i="14"/>
  <c r="B75" i="14"/>
  <c r="B12" i="14" s="1"/>
  <c r="D109" i="14"/>
  <c r="D127" i="14"/>
  <c r="C75" i="14"/>
  <c r="D81" i="16" l="1"/>
  <c r="G62" i="14"/>
  <c r="F127" i="14"/>
  <c r="F74" i="14"/>
  <c r="F103" i="14"/>
  <c r="G38" i="14"/>
  <c r="F109" i="14"/>
  <c r="F25" i="14"/>
  <c r="G85" i="14"/>
  <c r="F44" i="14"/>
  <c r="F97" i="14"/>
  <c r="F68" i="14"/>
  <c r="F62" i="14"/>
  <c r="F38" i="14"/>
  <c r="F32" i="14"/>
  <c r="E115" i="14"/>
  <c r="E38" i="14"/>
  <c r="E127" i="14"/>
  <c r="E121" i="14"/>
  <c r="F121" i="14"/>
  <c r="E109" i="14"/>
  <c r="E32" i="14"/>
  <c r="E103" i="14"/>
  <c r="E44" i="14"/>
  <c r="E91" i="14"/>
  <c r="E74" i="14"/>
  <c r="E97" i="14"/>
  <c r="E62" i="14"/>
  <c r="E50" i="14"/>
  <c r="E56" i="14" s="1"/>
  <c r="E85" i="14"/>
  <c r="E68" i="14"/>
  <c r="D75" i="14"/>
  <c r="D128" i="14"/>
  <c r="B13" i="14"/>
  <c r="A16" i="14" s="1"/>
  <c r="C13" i="14"/>
  <c r="G91" i="14" l="1"/>
  <c r="F50" i="14"/>
  <c r="F56" i="14" s="1"/>
  <c r="F75" i="14" s="1"/>
  <c r="B14" i="14" s="1"/>
  <c r="B15" i="14" s="1"/>
  <c r="G103" i="14"/>
  <c r="G44" i="14"/>
  <c r="G115" i="14"/>
  <c r="G121" i="14"/>
  <c r="G74" i="14"/>
  <c r="G127" i="14"/>
  <c r="G50" i="14"/>
  <c r="G56" i="14" s="1"/>
  <c r="G32" i="14"/>
  <c r="G109" i="14"/>
  <c r="G68" i="14"/>
  <c r="G97" i="14"/>
  <c r="F91" i="14"/>
  <c r="F115" i="14"/>
  <c r="F85" i="14"/>
  <c r="F128" i="14" s="1"/>
  <c r="C14" i="14" s="1"/>
  <c r="C15" i="14" s="1"/>
  <c r="E128" i="14"/>
  <c r="E75" i="14"/>
  <c r="G128" i="14" l="1"/>
  <c r="G75"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<sst xmlns="http://schemas.openxmlformats.org/spreadsheetml/2006/main" count="263" uniqueCount="132">
  <si>
    <t>Circular Food Innovators Fund</t>
  </si>
  <si>
    <t>Project Budget Template</t>
  </si>
  <si>
    <t>Instructions for Use</t>
  </si>
  <si>
    <t>The following worksheets are included in this file:</t>
  </si>
  <si>
    <t>Project Budget - To Complete</t>
  </si>
  <si>
    <t>Budget Project - Example</t>
  </si>
  <si>
    <t>An example budget for a proposed CFIF Project is included in this worksheet for reference.</t>
  </si>
  <si>
    <t>Project Budget - Reporting</t>
  </si>
  <si>
    <t>This worksheet shows the future reporting requirements that successful grant recipients will be obligated to meet. This information is provided for reference only. No action is needed for this worksheet for the application.</t>
  </si>
  <si>
    <t xml:space="preserve">As mandated by the Municipal Freedom of Information and Protection of Privacy Act, section 2(2.1) and 2(2.2) information collected on this form is considered business identity information. Business identity information could be publicly available and/or disclosed upon request unless an exception applies. 
Please do not provide any personal information about yourself or other individuals in your responses. Enter only information relevant to your organization/business/official capacity. Personal information refers to recorded information about an identifiable individual such as your private contact information, information related to the race, age, or religion of an individual or information related to the education or employment history of an individual. Personal information does not include information about an individual in a business, professional or official capacity, such as name, title, contact information or designation. </t>
  </si>
  <si>
    <t xml:space="preserve">Project Budget to Submit as part of Application </t>
  </si>
  <si>
    <t xml:space="preserve">Applicant and Project Information </t>
  </si>
  <si>
    <t>Is your Organization a For-Profit Business?</t>
  </si>
  <si>
    <t>Yes</t>
  </si>
  <si>
    <t>Organization’s Name:</t>
  </si>
  <si>
    <t>Project:</t>
  </si>
  <si>
    <t>CFIF
Project</t>
  </si>
  <si>
    <t>Green Workforce Project</t>
  </si>
  <si>
    <t xml:space="preserve">Project Title: </t>
  </si>
  <si>
    <t>Total Project Cost:</t>
  </si>
  <si>
    <t>Project Expenses - CFIF Project</t>
  </si>
  <si>
    <t xml:space="preserve">Description of itemized costs under each expense category </t>
  </si>
  <si>
    <t>Capital costs for renovations required as part of the proposed CFIF Project</t>
  </si>
  <si>
    <r>
      <t xml:space="preserve">SUBTOTAL
</t>
    </r>
    <r>
      <rPr>
        <i/>
        <sz val="11"/>
        <rFont val="Arial"/>
        <family val="2"/>
      </rPr>
      <t>Amount requested from the City cannot exceed 50% of the funding requested from the City for the CFIF Project</t>
    </r>
  </si>
  <si>
    <t>Purchased services (direct non-staff costs) from contractors and consultants for project delivery, web design, translation, communications and/or marketing campaign services for the proposed project</t>
  </si>
  <si>
    <r>
      <t xml:space="preserve">SUBTOTAL
</t>
    </r>
    <r>
      <rPr>
        <i/>
        <sz val="11"/>
        <rFont val="Arial"/>
        <family val="2"/>
      </rPr>
      <t>Amount requested from the City cannot exceed 15% of the funding requested from the City for the CFIF Project</t>
    </r>
  </si>
  <si>
    <t>Fees/honoraria (direct non-staff costs) for professional skills instructors that are directly tied to proposed project’s implementation</t>
  </si>
  <si>
    <t>Overhead costs directly tied to the proposed project (e.g., room/facility and event rental fees)</t>
  </si>
  <si>
    <t>Marketing costs directly tied to promoting the proposed project, including advertising and communication tools and materials (e.g., website, printing and distribution of marketing materials). Excludes “Subscription services”.</t>
  </si>
  <si>
    <t xml:space="preserve">Project materials and supplies, including product inventory (e.g., reusable containers) and equipment rental or purchase (e.g., washing stations) </t>
  </si>
  <si>
    <t xml:space="preserve">Project-specific subscription services (e.g., licensing an app to support use of reusable containers) </t>
  </si>
  <si>
    <t>Stipends and local public transportation costs incurred by volunteers directly related to implementing the proposed project</t>
  </si>
  <si>
    <t>TOTAL CFIF PROJECT EXPENSES</t>
  </si>
  <si>
    <t>Project Funding Sources - CFIF Project</t>
  </si>
  <si>
    <t>In the project funding sources table, please distinguish between funding you already have secured and funding you anticipate receiving that will support the proposed project</t>
  </si>
  <si>
    <t>Funding Source</t>
  </si>
  <si>
    <t>Amount (Anticipated)</t>
  </si>
  <si>
    <t>Amount (Secured)</t>
  </si>
  <si>
    <t>Total Amount (Anticipated + Secured)</t>
  </si>
  <si>
    <t>Description of Funding Source</t>
  </si>
  <si>
    <r>
      <t>Total amount requested from the City of Toronto for CFIF Project
(</t>
    </r>
    <r>
      <rPr>
        <i/>
        <sz val="11"/>
        <color theme="1"/>
        <rFont val="Arial"/>
        <family val="2"/>
      </rPr>
      <t>Note: For for-profit applicants, total amount requested from the City can only be up to 75% of total project cost</t>
    </r>
    <r>
      <rPr>
        <sz val="11"/>
        <color theme="1"/>
        <rFont val="Arial"/>
        <family val="2"/>
      </rPr>
      <t>)</t>
    </r>
  </si>
  <si>
    <t>City of Toronto Circular Food Innovators Fund</t>
  </si>
  <si>
    <t xml:space="preserve">Other government funding (excluding other City of Toronto funding) </t>
  </si>
  <si>
    <t>Cash on hand</t>
  </si>
  <si>
    <t>In-kind support</t>
  </si>
  <si>
    <t>Corporate sponsorship</t>
  </si>
  <si>
    <t xml:space="preserve">Other funding, please describe </t>
  </si>
  <si>
    <t>TOTAL FUNDING</t>
  </si>
  <si>
    <t>Project Expenses - Green Workforce Project (optional)</t>
  </si>
  <si>
    <r>
      <t xml:space="preserve">SUBTOTAL
</t>
    </r>
    <r>
      <rPr>
        <i/>
        <sz val="11"/>
        <rFont val="Arial"/>
        <family val="2"/>
      </rPr>
      <t>Amount requested from the City can be up to 100% of the funding requested from the City for the Green Workforce Project</t>
    </r>
  </si>
  <si>
    <t>TOTAL GREEN WORKFORCE PROJECT FUNDING EXPENSES</t>
  </si>
  <si>
    <t xml:space="preserve">Project Funding Sources - Green Workforce Project (optional) </t>
  </si>
  <si>
    <t>Total amount requested from the City of Toronto for Green Workforce Project</t>
  </si>
  <si>
    <t>ABC Shop</t>
  </si>
  <si>
    <t>Implementing a Reuse System</t>
  </si>
  <si>
    <t>Renovations to prep for dishwasher install</t>
  </si>
  <si>
    <t>500 hours at $20.00/hr - staff collecting and washing dishes, 10 months</t>
  </si>
  <si>
    <t>40 hours at $20.00/hr - staff time collecting metrics</t>
  </si>
  <si>
    <t>Contract for design for poster explaining new reuse system</t>
  </si>
  <si>
    <t>Poster Printing</t>
  </si>
  <si>
    <t>Dishwasher</t>
  </si>
  <si>
    <t>30 hours at $40/hr - Manager staff cost for overseeing renovations</t>
  </si>
  <si>
    <t>Racks for allowing plates and cups for drying and storing</t>
  </si>
  <si>
    <t>Bins with wheels and lids for dirty dish collection (4 bins total)</t>
  </si>
  <si>
    <t>Stipend to cover one volunteer's travel expenses to pick up new inventory</t>
  </si>
  <si>
    <t>Staff time for project implementation, evaluation and administration</t>
  </si>
  <si>
    <t>Project Budget to Submit as part of Reporting</t>
  </si>
  <si>
    <t>Approved Amount Requested from the City:</t>
  </si>
  <si>
    <t>Amount Being Submitted to the City at this Time:</t>
  </si>
  <si>
    <t>Amount Remaining from the City:</t>
  </si>
  <si>
    <t>APPROVED COSTS</t>
  </si>
  <si>
    <t>REPORTING COSTS</t>
  </si>
  <si>
    <r>
      <t>Anticipated Costs (A+B)</t>
    </r>
    <r>
      <rPr>
        <sz val="11"/>
        <color rgb="FF000000"/>
        <rFont val="Arial"/>
        <family val="2"/>
      </rPr>
      <t> </t>
    </r>
  </si>
  <si>
    <t>Amount Requested from City (A)</t>
  </si>
  <si>
    <r>
      <t>Amount From Other Funding Sources (B)</t>
    </r>
    <r>
      <rPr>
        <sz val="11"/>
        <color rgb="FF000000"/>
        <rFont val="Arial"/>
        <family val="2"/>
      </rPr>
      <t>  </t>
    </r>
  </si>
  <si>
    <t>Total</t>
  </si>
  <si>
    <t>Amount Being Submitted to City</t>
  </si>
  <si>
    <t>Amount Remaining from City</t>
  </si>
  <si>
    <t>Corresponding Receipt Number</t>
  </si>
  <si>
    <t>Capital costs for renovations required as part of the approved CFIF Project</t>
  </si>
  <si>
    <t>Direct staff costs for the delivery, implementation, monitoring, and evaluation of the approved CFIF Project (e.g. salaries)</t>
  </si>
  <si>
    <t>NOTE: Individual paystubs are not required as supporting documentation. Please see the Declaration (Exhibit 3 of the Fund Agreement) to certify staff costs have been spent as claimed.</t>
  </si>
  <si>
    <t>Overhead costs directly tied to the approved CFIF Project (e.g., room/facility and event rental fees)</t>
  </si>
  <si>
    <t>Marketing costs directly tied to promoting the approved CFIF Project, including advertising and communication tools and materials (e.g., website, printing and distribution of marketing materials). Excludes “Subscription services”.</t>
  </si>
  <si>
    <t xml:space="preserve">Project materials and supplies for the approved CFIF Project, including product inventory (e.g., reusable containers) and equipment rental or purchase (e.g., washing stations) </t>
  </si>
  <si>
    <r>
      <rPr>
        <b/>
        <sz val="11"/>
        <color theme="1"/>
        <rFont val="Arial"/>
        <family val="2"/>
      </rPr>
      <t>SUBTOTAL</t>
    </r>
    <r>
      <rPr>
        <sz val="11"/>
        <color theme="1"/>
        <rFont val="Arial"/>
        <family val="2"/>
      </rPr>
      <t xml:space="preserve">
</t>
    </r>
    <r>
      <rPr>
        <i/>
        <sz val="11"/>
        <color theme="1"/>
        <rFont val="Arial"/>
        <family val="2"/>
      </rPr>
      <t>Amount requested from the City can be up to 100% of the base CFIF funding requested from the City</t>
    </r>
  </si>
  <si>
    <t xml:space="preserve">Project-specific subscription services for the approved CFIF Project (e.g., licensing an app to support use of reusable containers) </t>
  </si>
  <si>
    <t xml:space="preserve">Stipends and local public transportation costs incurred by volunteers directly related to implementing the approved CFIF Project </t>
  </si>
  <si>
    <r>
      <rPr>
        <b/>
        <sz val="11"/>
        <color theme="1"/>
        <rFont val="Arial"/>
        <family val="2"/>
      </rPr>
      <t>SUBTOTAL</t>
    </r>
    <r>
      <rPr>
        <sz val="11"/>
        <color theme="1"/>
        <rFont val="Arial"/>
        <family val="2"/>
      </rPr>
      <t xml:space="preserve">
</t>
    </r>
    <r>
      <rPr>
        <i/>
        <sz val="11"/>
        <color theme="1"/>
        <rFont val="Arial"/>
        <family val="2"/>
      </rPr>
      <t>Amount requested from the City can be up to 15% of the base CFIF funding requested from the City</t>
    </r>
  </si>
  <si>
    <r>
      <t xml:space="preserve">SUBTOTAL
</t>
    </r>
    <r>
      <rPr>
        <i/>
        <sz val="11"/>
        <color theme="1"/>
        <rFont val="Arial"/>
        <family val="2"/>
      </rPr>
      <t>Amount requested from the City can be up to 100% of the funding requested from the City for the Green Workforce Project</t>
    </r>
  </si>
  <si>
    <t>TOTAL GREEN WORKFORCE PROJECT EXPENSES</t>
  </si>
  <si>
    <t>Reusable plates and cups for inventory</t>
  </si>
  <si>
    <t>Sticker printing for return bins</t>
  </si>
  <si>
    <t>Storage locker rental for dishware when not in use ($150 per month)</t>
  </si>
  <si>
    <t>Subscription to app for deposit/return system ($100*10 months)</t>
  </si>
  <si>
    <t>From existing revenue</t>
  </si>
  <si>
    <t>Partnered training delivery (payments to workforce agencies, community organizations or innovation partners contracted to design and deliver training or employment-related components)</t>
  </si>
  <si>
    <t>Staff upskilling and cross-training (internal “train-the-trainer” programs, staff certifications or cross-training to expand staff skills to include reuse logistics)</t>
  </si>
  <si>
    <t>Evaluation and knowledge sharing (development of metrics, case studies or playbooks documenting workforce outcomes and lessons learned for the sector)</t>
  </si>
  <si>
    <t>Accessibility supports (translation, adaptive formats or other measures that improve training access for equity-deserving groups)</t>
  </si>
  <si>
    <t>Hands-on training infrastructure (purchase of equipment or supplies needed to train staff, such as sanitization kits, reusable container washing systems, mock training stations)</t>
  </si>
  <si>
    <t>Curriculum or credential development (creation of micro-credentials, short courses or structured training pathways in partnership with colleges, training providers or workforce organizations)</t>
  </si>
  <si>
    <t>Training content and materials (development of manuals, guides or digital resources to help staff and customers understand reuse systems, such as sanitation, logistics, waste reduction)</t>
  </si>
  <si>
    <r>
      <t xml:space="preserve">Project Expenses - Green Workforce Project (optional)
</t>
    </r>
    <r>
      <rPr>
        <b/>
        <sz val="10"/>
        <color theme="0"/>
        <rFont val="Arial"/>
        <family val="2"/>
      </rPr>
      <t xml:space="preserve">A Green Workforce Project must build skills or employment pathways related to reuse systems or sustainable practices in Toronto’s food and beverage sector at large and does not need to be explicitly tied to the delivery of the proposed CFIF Project. </t>
    </r>
  </si>
  <si>
    <t>41-0075 2025-12</t>
  </si>
  <si>
    <t>Disseminating Lessons Learned from Implementing a Reuse System</t>
  </si>
  <si>
    <t>Purchase of sanitization kits for training workshop</t>
  </si>
  <si>
    <t>Hire Teach Me Reuse Inc. to deliver targeted training on reuse systems</t>
  </si>
  <si>
    <t>4h paid staff time to attend training (4 staff @ 30/hr)</t>
  </si>
  <si>
    <t>Recording and transcribing training session to enable broad dissemination across the food and beverage sector</t>
  </si>
  <si>
    <t>Creation of video from training workshop (videographer)</t>
  </si>
  <si>
    <t>To fill out the Project Budget Template, please provide information on ALL funding and expenses related to the proposed CFIF Project (and Green Workforce Project, if applicable). This includes the amount of funding you are requesting from the City of Toronto and the amount of funding that will be provided by other sources to implement the Project, if applicable. Please identify sources of funding in rows 75 to 81 (CFIF Project) and rows 137 to 142 (Green Workforce, if applicable). If you are successful, receipts and/or other financial information will be required to verify moneys spent on eligible expenses. 
Please do not include any personal or sensitive business information in your response.</t>
  </si>
  <si>
    <t>Enter N/A if not applicable</t>
  </si>
  <si>
    <r>
      <t>Total Anticipated Project Costs (A+B)</t>
    </r>
    <r>
      <rPr>
        <sz val="11"/>
        <color rgb="FF000000"/>
        <rFont val="Arial"/>
        <family val="2"/>
      </rPr>
      <t> </t>
    </r>
  </si>
  <si>
    <t xml:space="preserve">Description of Itemized Costs Under Each Expense Category </t>
  </si>
  <si>
    <r>
      <t>Amount from other Funding Sources (B)</t>
    </r>
    <r>
      <rPr>
        <sz val="11"/>
        <color rgb="FF000000"/>
        <rFont val="Arial"/>
        <family val="2"/>
      </rPr>
      <t>  </t>
    </r>
    <r>
      <rPr>
        <b/>
        <sz val="11"/>
        <color rgb="FF000000"/>
        <rFont val="Arial"/>
        <family val="2"/>
      </rPr>
      <t>[Calculated]</t>
    </r>
  </si>
  <si>
    <t>Percent Subtotal Represents of Total Amount Requested from the City [Calculated]</t>
  </si>
  <si>
    <t>Total Project Cost [Calculated]:</t>
  </si>
  <si>
    <t>Total Amount Requested from the City [Calculated]:</t>
  </si>
  <si>
    <t>Dish soap, sanitization materials, gloves</t>
  </si>
  <si>
    <t>15 hrs @ 40/hr - Professional design services to create training manual for teaching other organizations how to implement a successful reuse system</t>
  </si>
  <si>
    <t>Direct staff costs for the delivery, implementation, monitoring, and evaluation of the proposed CFIF Project (e.g., salaries)</t>
  </si>
  <si>
    <r>
      <rPr>
        <i/>
        <sz val="11"/>
        <color rgb="FF000000"/>
        <rFont val="Arial"/>
        <family val="2"/>
      </rPr>
      <t>If you are successful, you will be required to complete the "Amount Spent" and "Corresponding Receipt Number" column as part of your interim and final reports.</t>
    </r>
    <r>
      <rPr>
        <i/>
        <sz val="11"/>
        <color rgb="FFFF0000"/>
        <rFont val="Arial"/>
        <family val="2"/>
      </rPr>
      <t xml:space="preserve"> Please do not complete these columns at the application stage. 
</t>
    </r>
    <r>
      <rPr>
        <i/>
        <sz val="11"/>
        <color rgb="FF000000"/>
        <rFont val="Arial"/>
        <family val="2"/>
      </rPr>
      <t xml:space="preserve">
Please do not include any personal or sensitive business information in your response.</t>
    </r>
  </si>
  <si>
    <t>To fill out the Project Budget Template, please provide information on ALL funding and expenses related to the proposed CFIF Project (and Green Workforce Project, if applicable). This includes the amount of funding you are requesting from the City of Toronto and the amount of funding that will be provided by other sources to implement the Project, if applicable. Please identify sources of funding in rows 75 to 80 (CFIF Project) and rows 137 to 142 (Green Workforce, if applicable). If you are successful, receipts and/or other financial information will be required to verify moneys spent on eligible expenses. 
Cells in this worksheet are locked to ensure formulas calculate percentages and totals correctly.
Please do not include any personal or sensitive business information in your response.</t>
  </si>
  <si>
    <t>Other (other expenses not listed above that the City approves of through the evaluation process and that are materially necessary to implement the proposed Green Workforce Project )</t>
  </si>
  <si>
    <t>The Project Budget Template will be used by applicants to document the budget required to plan and deliver the proposed CFIF Project and, if applicable, the proposed Green Workforce Project.
The information provided by applicants will be used by the City of Toronto during the evaluation process to determine if the proposed budget is appropriate to complete the proposed project. The information collected will also be used to determine if the funding requested from the City of Toronto will be used for eligible expenses, as defined under the Fund Agreement and described in the “Application Guidelines”  document.</t>
  </si>
  <si>
    <t xml:space="preserve">To complete the Project Budget, please complete the highlighted applicant and project information in rows 6, 7, and 9. 
In the Project Expenses table, provide information on ALL funding and expenses related to the proposed CFIF Project (rows 16 to 68) and, if applicable, the proposed Green Workforce Project (rows 85 to 130). This includes the total anticipated costs to implement the proposed CFIF and/or Green Workforce Projects (Column B) as well as the amount of funding you are requesting from the City of Toronto (Column C). The amount of funding that will be provided by other sources, if applicable, will calculate in Column D. 
If you require additional rows in a category, please insert rows in the middle of the category (i.e., not directly above a subtotal line) to ensure subtotals are calculated correctly. 
In the Project Funding sources table (rows 75 to 80 for the proposed CFIF Project and rows and rows 137 to 142 for the proposed Green Workforce Project, if applicable), please distinguish between funding you already have and funding you anticipate receiving that will support the proposed Project(s). If you are successful, receipts and/or other financial information will be required to verify moneys spent on eligible expenses. </t>
  </si>
  <si>
    <r>
      <t xml:space="preserve">SUBTOTAL
</t>
    </r>
    <r>
      <rPr>
        <i/>
        <sz val="11"/>
        <rFont val="Arial"/>
        <family val="2"/>
      </rPr>
      <t>Amount requested from the City for this category cannot exceed 50% of the total funding requested from the City for the CFIF Project</t>
    </r>
  </si>
  <si>
    <r>
      <t xml:space="preserve">SUBTOTAL
</t>
    </r>
    <r>
      <rPr>
        <i/>
        <sz val="11"/>
        <rFont val="Arial"/>
        <family val="2"/>
      </rPr>
      <t>Amount requested from the City for this category cannot exceed 15% of the total funding requested from the City for the CFIF Project</t>
    </r>
  </si>
  <si>
    <r>
      <t xml:space="preserve">SUBTOTAL
</t>
    </r>
    <r>
      <rPr>
        <i/>
        <sz val="11"/>
        <rFont val="Arial"/>
        <family val="2"/>
      </rPr>
      <t>Amount requested from the City for this category can be up to 100% of the total funding requested from the City for the CFIF Project</t>
    </r>
  </si>
  <si>
    <r>
      <t xml:space="preserve">SUBTOTAL
</t>
    </r>
    <r>
      <rPr>
        <i/>
        <sz val="11"/>
        <rFont val="Arial"/>
        <family val="2"/>
      </rPr>
      <t>Amount requested from the City for this category can be up to 100% of the total funding requested from the City for the Green Workforce Project</t>
    </r>
  </si>
  <si>
    <t>Select 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</si>
</sst>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Red]\-&quot;$&quot;#,##0.00"/>
    <numFmt numFmtId="44" formatCode="_-&quot;$&quot;* #,##0.00_-;\-&quot;$&quot;* #,##0.00_-;_-&quot;$&quot;* &quot;-&quot;??_-;_-@_-"/>
    <numFmt numFmtId="164" formatCode="&quot;$&quot;#,##0.00"/>
    <numFmt numFmtId="165" formatCode="0.0%"/>
  </numFmts>
  <fonts count="40" x14ac:knownFonts="1">
    <font>
      <sz val="11"/>
      <color theme="1"/>
      <name val="Calibri"/>
      <family val="2"/>
      <scheme val="minor"/>
    </font>
    <font>
      <sz val="11"/>
      <color theme="1"/>
      <name val="Calibri"/>
      <family val="2"/>
      <scheme val="minor"/>
    </font>
    <font>
      <sz val="18"/>
      <color theme="3"/>
      <name val="Calibri Light"/>
      <family val="2"/>
      <scheme val="major"/>
    </font>
    <font>
      <sz val="8"/>
      <color theme="1"/>
      <name val="Calibri"/>
      <family val="2"/>
      <scheme val="minor"/>
    </font>
    <font>
      <sz val="10"/>
      <color theme="1"/>
      <name val="Calibri"/>
      <family val="2"/>
      <scheme val="minor"/>
    </font>
    <font>
      <sz val="12"/>
      <color theme="1"/>
      <name val="Arial"/>
      <family val="2"/>
    </font>
    <font>
      <b/>
      <sz val="14"/>
      <name val="Arial"/>
      <family val="2"/>
    </font>
    <font>
      <sz val="11"/>
      <color theme="1"/>
      <name val="Arial"/>
      <family val="2"/>
    </font>
    <font>
      <sz val="14"/>
      <color theme="1"/>
      <name val="Arial"/>
      <family val="2"/>
    </font>
    <font>
      <b/>
      <sz val="12"/>
      <color theme="1"/>
      <name val="Arial"/>
      <family val="2"/>
    </font>
    <font>
      <i/>
      <sz val="11"/>
      <color theme="1"/>
      <name val="Arial"/>
      <family val="2"/>
    </font>
    <font>
      <b/>
      <sz val="11"/>
      <color theme="1"/>
      <name val="Arial"/>
      <family val="2"/>
    </font>
    <font>
      <b/>
      <sz val="14"/>
      <color theme="1"/>
      <name val="Arial"/>
      <family val="2"/>
    </font>
    <font>
      <sz val="12"/>
      <name val="Arial"/>
      <family val="2"/>
    </font>
    <font>
      <sz val="11"/>
      <color rgb="FFFF0000"/>
      <name val="Arial"/>
      <family val="2"/>
    </font>
    <font>
      <b/>
      <i/>
      <sz val="11"/>
      <color theme="0"/>
      <name val="Arial"/>
      <family val="2"/>
    </font>
    <font>
      <b/>
      <sz val="11"/>
      <name val="Arial"/>
      <family val="2"/>
    </font>
    <font>
      <i/>
      <sz val="11"/>
      <name val="Arial"/>
      <family val="2"/>
    </font>
    <font>
      <sz val="11"/>
      <color rgb="FFFF0000"/>
      <name val="Calibri"/>
      <family val="2"/>
      <scheme val="minor"/>
    </font>
    <font>
      <b/>
      <sz val="11"/>
      <color theme="1"/>
      <name val="Calibri"/>
      <family val="2"/>
      <scheme val="minor"/>
    </font>
    <font>
      <i/>
      <sz val="12"/>
      <color theme="1"/>
      <name val="Arial"/>
      <family val="2"/>
    </font>
    <font>
      <b/>
      <sz val="14"/>
      <color theme="0"/>
      <name val="Arial"/>
      <family val="2"/>
    </font>
    <font>
      <b/>
      <sz val="11"/>
      <color rgb="FF000000"/>
      <name val="Arial"/>
      <family val="2"/>
    </font>
    <font>
      <sz val="11"/>
      <color rgb="FF000000"/>
      <name val="Arial"/>
      <family val="2"/>
    </font>
    <font>
      <b/>
      <sz val="11"/>
      <color rgb="FFFF0000"/>
      <name val="Arial"/>
      <family val="2"/>
    </font>
    <font>
      <b/>
      <sz val="12"/>
      <color theme="0"/>
      <name val="Arial"/>
      <family val="2"/>
    </font>
    <font>
      <i/>
      <sz val="12"/>
      <name val="Arial"/>
      <family val="2"/>
    </font>
    <font>
      <i/>
      <sz val="12"/>
      <color theme="0"/>
      <name val="Arial"/>
      <family val="2"/>
    </font>
    <font>
      <b/>
      <i/>
      <sz val="11"/>
      <name val="Arial"/>
      <family val="2"/>
    </font>
    <font>
      <b/>
      <sz val="12"/>
      <name val="Arial"/>
      <family val="2"/>
    </font>
    <font>
      <sz val="11"/>
      <name val="Arial"/>
      <family val="2"/>
    </font>
    <font>
      <i/>
      <sz val="11"/>
      <color rgb="FF000000"/>
      <name val="Arial"/>
      <family val="2"/>
    </font>
    <font>
      <i/>
      <sz val="11"/>
      <color rgb="FFFF0000"/>
      <name val="Arial"/>
      <family val="2"/>
    </font>
    <font>
      <b/>
      <i/>
      <sz val="11"/>
      <color rgb="FFFFFFFF"/>
      <name val="Arial"/>
      <family val="2"/>
    </font>
    <font>
      <b/>
      <sz val="11"/>
      <name val="Calibri"/>
      <family val="2"/>
      <scheme val="minor"/>
    </font>
    <font>
      <b/>
      <sz val="11"/>
      <color theme="0"/>
      <name val="Arial"/>
      <family val="2"/>
    </font>
    <font>
      <b/>
      <sz val="10"/>
      <color theme="0"/>
      <name val="Arial"/>
      <family val="2"/>
    </font>
    <font>
      <sz val="11"/>
      <name val="Calibri"/>
      <family val="2"/>
      <scheme val="minor"/>
    </font>
    <font>
      <sz val="11"/>
      <color theme="2" tint="-9.9978637043366805E-2"/>
      <name val="Calibri"/>
      <family val="2"/>
      <scheme val="minor"/>
    </font>
    <font>
      <sz val="11"/>
      <color theme="0" tint="-0.34998626667073579"/>
      <name val="Calibri"/>
      <family val="2"/>
      <scheme val="minor"/>
    </font>
  </fonts>
  <fills count="12">
    <fill>
      <patternFill patternType="none"/>
    </fill>
    <fill>
      <patternFill patternType="gray125"/>
    </fill>
    <fill>
      <patternFill patternType="solid">
        <fgColor theme="2" tint="-9.9978637043366805E-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305496"/>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bottom style="thin">
        <color indexed="64"/>
      </bottom>
      <diagonal/>
    </border>
    <border>
      <left/>
      <right style="thin">
        <color indexed="64"/>
      </right>
      <top/>
      <bottom/>
      <diagonal/>
    </border>
    <border>
      <left style="thin">
        <color rgb="FF000000"/>
      </left>
      <right/>
      <top style="thin">
        <color rgb="FF000000"/>
      </top>
      <bottom style="thin">
        <color rgb="FF000000"/>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rgb="FF000000"/>
      </right>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style="thin">
        <color indexed="64"/>
      </left>
      <right/>
      <top style="thin">
        <color indexed="64"/>
      </top>
      <bottom style="thin">
        <color theme="0" tint="-0.34998626667073579"/>
      </bottom>
      <diagonal/>
    </border>
    <border>
      <left style="thin">
        <color indexed="64"/>
      </left>
      <right/>
      <top style="thin">
        <color theme="0" tint="-0.34998626667073579"/>
      </top>
      <bottom/>
      <diagonal/>
    </border>
    <border>
      <left style="thin">
        <color rgb="FF000000"/>
      </left>
      <right style="thin">
        <color indexed="64"/>
      </right>
      <top style="thin">
        <color rgb="FF000000"/>
      </top>
      <bottom style="thin">
        <color rgb="FF000000"/>
      </bottom>
      <diagonal/>
    </border>
    <border>
      <left style="thin">
        <color rgb="FF000000"/>
      </left>
      <right style="thin">
        <color indexed="64"/>
      </right>
      <top style="thin">
        <color rgb="FF000000"/>
      </top>
      <bottom style="thin">
        <color indexed="64"/>
      </bottom>
      <diagonal/>
    </border>
    <border>
      <left style="thin">
        <color rgb="FF000000"/>
      </left>
      <right style="thin">
        <color indexed="64"/>
      </right>
      <top/>
      <bottom style="thin">
        <color rgb="FF000000"/>
      </bottom>
      <diagonal/>
    </border>
    <border>
      <left style="thin">
        <color indexed="64"/>
      </left>
      <right style="thin">
        <color rgb="FF000000"/>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top style="thin">
        <color indexed="64"/>
      </top>
      <bottom style="thin">
        <color rgb="FF000000"/>
      </bottom>
      <diagonal/>
    </border>
    <border>
      <left style="thin">
        <color indexed="64"/>
      </left>
      <right style="thin">
        <color rgb="FF000000"/>
      </right>
      <top/>
      <bottom style="thin">
        <color indexed="64"/>
      </bottom>
      <diagonal/>
    </border>
    <border>
      <left style="thin">
        <color rgb="FF000000"/>
      </left>
      <right/>
      <top/>
      <bottom style="thin">
        <color indexed="64"/>
      </bottom>
      <diagonal/>
    </border>
    <border>
      <left style="thin">
        <color indexed="64"/>
      </left>
      <right style="thin">
        <color indexed="64"/>
      </right>
      <top/>
      <bottom/>
      <diagonal/>
    </border>
  </borders>
  <cellStyleXfs count="4">
    <xf numFmtId="0" fontId="0" fillId="0" borderId="0"/>
    <xf numFmtId="44" fontId="1" fillId="0" borderId="0" applyFont="0" applyFill="0" applyBorder="0" applyAlignment="0" applyProtection="0"/>
    <xf numFmtId="0" fontId="2" fillId="0" borderId="0" applyNumberFormat="0" applyFill="0" applyBorder="0" applyAlignment="0" applyProtection="0"/>
    <xf numFmtId="9" fontId="1" fillId="0" borderId="0" applyFont="0" applyFill="0" applyBorder="0" applyAlignment="0" applyProtection="0"/>
  </cellStyleXfs>
  <cellXfs count="243">
    <xf numFmtId="0" fontId="0" fillId="0" borderId="0" xfId="0"/>
    <xf numFmtId="0" fontId="3" fillId="0" borderId="0" xfId="0" applyFont="1" applyAlignment="1">
      <alignment vertical="center"/>
    </xf>
    <xf numFmtId="0" fontId="4" fillId="0" borderId="0" xfId="0" applyFont="1" applyAlignment="1">
      <alignment vertical="center"/>
    </xf>
    <xf numFmtId="0" fontId="7" fillId="0" borderId="0" xfId="0" applyFont="1"/>
    <xf numFmtId="0" fontId="8" fillId="0" borderId="0" xfId="0" applyFont="1"/>
    <xf numFmtId="0" fontId="19" fillId="0" borderId="0" xfId="0" applyFont="1"/>
    <xf numFmtId="8" fontId="16" fillId="5" borderId="1" xfId="0" applyNumberFormat="1" applyFont="1" applyFill="1" applyBorder="1" applyAlignment="1">
      <alignment horizontal="center" vertical="center"/>
    </xf>
    <xf numFmtId="8" fontId="11" fillId="4" borderId="1" xfId="0" applyNumberFormat="1" applyFont="1" applyFill="1" applyBorder="1" applyAlignment="1">
      <alignment horizontal="center" vertical="center"/>
    </xf>
    <xf numFmtId="164" fontId="7" fillId="0" borderId="1" xfId="0" applyNumberFormat="1" applyFont="1" applyBorder="1" applyAlignment="1">
      <alignment horizontal="center" vertical="center"/>
    </xf>
    <xf numFmtId="0" fontId="0" fillId="0" borderId="1" xfId="0" applyBorder="1" applyProtection="1">
      <protection locked="0"/>
    </xf>
    <xf numFmtId="44" fontId="7" fillId="0" borderId="1" xfId="0" applyNumberFormat="1" applyFont="1" applyBorder="1" applyAlignment="1" applyProtection="1">
      <alignment horizontal="center" vertical="center"/>
      <protection locked="0"/>
    </xf>
    <xf numFmtId="0" fontId="7" fillId="0" borderId="1" xfId="0" applyFont="1" applyBorder="1" applyAlignment="1" applyProtection="1">
      <alignment vertical="center" wrapText="1"/>
      <protection locked="0"/>
    </xf>
    <xf numFmtId="0" fontId="7" fillId="0" borderId="1" xfId="0" applyFont="1" applyBorder="1" applyAlignment="1" applyProtection="1">
      <alignment vertical="center"/>
      <protection locked="0"/>
    </xf>
    <xf numFmtId="0" fontId="7" fillId="0" borderId="0" xfId="0" applyFont="1" applyAlignment="1">
      <alignment vertical="center"/>
    </xf>
    <xf numFmtId="0" fontId="0" fillId="0" borderId="1" xfId="0" applyBorder="1" applyAlignment="1" applyProtection="1">
      <alignment vertical="center"/>
      <protection locked="0"/>
    </xf>
    <xf numFmtId="0" fontId="22" fillId="2" borderId="14" xfId="0" applyFont="1" applyFill="1" applyBorder="1" applyAlignment="1">
      <alignment horizontal="center" vertical="center" wrapText="1"/>
    </xf>
    <xf numFmtId="0" fontId="22" fillId="2" borderId="1"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16" fillId="5" borderId="1" xfId="0" applyFont="1" applyFill="1" applyBorder="1" applyAlignment="1">
      <alignment vertical="center" wrapText="1"/>
    </xf>
    <xf numFmtId="0" fontId="16" fillId="5" borderId="1" xfId="0" applyFont="1" applyFill="1" applyBorder="1" applyAlignment="1" applyProtection="1">
      <alignment vertical="center"/>
      <protection locked="0"/>
    </xf>
    <xf numFmtId="164" fontId="7" fillId="0" borderId="1" xfId="1" applyNumberFormat="1" applyFont="1" applyFill="1" applyBorder="1" applyAlignment="1" applyProtection="1">
      <alignment horizontal="center" vertical="center" wrapText="1"/>
      <protection locked="0"/>
    </xf>
    <xf numFmtId="164" fontId="7" fillId="0" borderId="1" xfId="0" applyNumberFormat="1" applyFont="1" applyBorder="1" applyAlignment="1" applyProtection="1">
      <alignment horizontal="center" vertical="center"/>
      <protection locked="0"/>
    </xf>
    <xf numFmtId="164" fontId="7" fillId="0" borderId="1" xfId="1" applyNumberFormat="1" applyFont="1" applyFill="1" applyBorder="1" applyAlignment="1" applyProtection="1">
      <alignment horizontal="center" vertical="center"/>
      <protection locked="0"/>
    </xf>
    <xf numFmtId="164" fontId="11" fillId="5" borderId="1" xfId="1" applyNumberFormat="1" applyFont="1" applyFill="1" applyBorder="1" applyAlignment="1" applyProtection="1">
      <alignment horizontal="center" vertical="center"/>
    </xf>
    <xf numFmtId="0" fontId="0" fillId="0" borderId="0" xfId="0" applyAlignment="1">
      <alignment horizontal="center"/>
    </xf>
    <xf numFmtId="164" fontId="7" fillId="0" borderId="1" xfId="1" applyNumberFormat="1" applyFont="1" applyFill="1" applyBorder="1" applyAlignment="1" applyProtection="1">
      <alignment horizontal="center" vertical="center"/>
    </xf>
    <xf numFmtId="164" fontId="7" fillId="0" borderId="1" xfId="1" applyNumberFormat="1" applyFont="1" applyFill="1" applyBorder="1" applyAlignment="1" applyProtection="1">
      <alignment horizontal="center" vertical="center" wrapText="1"/>
    </xf>
    <xf numFmtId="0" fontId="16" fillId="0" borderId="0" xfId="0" applyFont="1" applyAlignment="1">
      <alignment vertical="center" wrapText="1"/>
    </xf>
    <xf numFmtId="8" fontId="16" fillId="0" borderId="0" xfId="0" applyNumberFormat="1" applyFont="1" applyAlignment="1">
      <alignment horizontal="center" vertical="center"/>
    </xf>
    <xf numFmtId="0" fontId="12" fillId="6" borderId="15" xfId="0" applyFont="1" applyFill="1" applyBorder="1" applyAlignment="1">
      <alignment vertical="center" wrapText="1"/>
    </xf>
    <xf numFmtId="0" fontId="10" fillId="0" borderId="6" xfId="0" applyFont="1" applyBorder="1" applyAlignment="1">
      <alignment vertical="center"/>
    </xf>
    <xf numFmtId="0" fontId="10" fillId="0" borderId="0" xfId="0" applyFont="1" applyAlignment="1">
      <alignment vertical="center"/>
    </xf>
    <xf numFmtId="0" fontId="12" fillId="0" borderId="12" xfId="0" applyFont="1" applyBorder="1" applyAlignment="1">
      <alignment horizontal="left" vertical="top"/>
    </xf>
    <xf numFmtId="0" fontId="21" fillId="6" borderId="7" xfId="0" applyFont="1" applyFill="1" applyBorder="1" applyAlignment="1">
      <alignment horizontal="left" vertical="center"/>
    </xf>
    <xf numFmtId="0" fontId="21" fillId="6" borderId="8" xfId="0" applyFont="1" applyFill="1" applyBorder="1" applyAlignment="1">
      <alignment horizontal="left" vertical="center" wrapText="1"/>
    </xf>
    <xf numFmtId="44" fontId="22" fillId="6" borderId="3" xfId="1" applyFont="1" applyFill="1" applyBorder="1" applyAlignment="1" applyProtection="1">
      <alignment horizontal="center" vertical="center"/>
      <protection locked="0"/>
    </xf>
    <xf numFmtId="0" fontId="10" fillId="0" borderId="6" xfId="0" applyFont="1" applyBorder="1" applyAlignment="1">
      <alignment horizontal="left" vertical="center"/>
    </xf>
    <xf numFmtId="0" fontId="10" fillId="0" borderId="0" xfId="0" applyFont="1" applyAlignment="1">
      <alignment horizontal="left" vertical="center"/>
    </xf>
    <xf numFmtId="0" fontId="5" fillId="5" borderId="1" xfId="0" applyFont="1" applyFill="1" applyBorder="1" applyAlignment="1" applyProtection="1">
      <alignment horizontal="center" vertical="center"/>
      <protection locked="0"/>
    </xf>
    <xf numFmtId="0" fontId="7" fillId="0" borderId="1" xfId="0" applyFont="1" applyBorder="1" applyAlignment="1" applyProtection="1">
      <alignment horizontal="center" vertical="center"/>
      <protection locked="0"/>
    </xf>
    <xf numFmtId="0" fontId="16" fillId="4" borderId="2" xfId="0" applyFont="1" applyFill="1" applyBorder="1" applyAlignment="1">
      <alignment vertical="center" wrapText="1"/>
    </xf>
    <xf numFmtId="0" fontId="7" fillId="0" borderId="1" xfId="0" applyFont="1" applyBorder="1" applyAlignment="1">
      <alignment horizontal="center" vertical="center"/>
    </xf>
    <xf numFmtId="0" fontId="20" fillId="5" borderId="9" xfId="0" applyFont="1" applyFill="1" applyBorder="1" applyAlignment="1" applyProtection="1">
      <alignment horizontal="center" vertical="center" wrapText="1"/>
      <protection locked="0"/>
    </xf>
    <xf numFmtId="0" fontId="10" fillId="0" borderId="4" xfId="0" applyFont="1" applyBorder="1" applyAlignment="1">
      <alignment horizontal="left" vertical="center"/>
    </xf>
    <xf numFmtId="44" fontId="11" fillId="0" borderId="12" xfId="1" applyFont="1" applyFill="1" applyBorder="1" applyAlignment="1" applyProtection="1">
      <alignment horizontal="center" vertical="center"/>
      <protection locked="0"/>
    </xf>
    <xf numFmtId="44" fontId="30" fillId="0" borderId="1" xfId="0" applyNumberFormat="1" applyFont="1" applyBorder="1" applyAlignment="1" applyProtection="1">
      <alignment horizontal="center" vertical="center" wrapText="1"/>
      <protection locked="0"/>
    </xf>
    <xf numFmtId="0" fontId="29" fillId="0" borderId="0" xfId="0" applyFont="1" applyAlignment="1">
      <alignment vertical="center"/>
    </xf>
    <xf numFmtId="0" fontId="29" fillId="0" borderId="1" xfId="0" applyFont="1" applyBorder="1" applyAlignment="1">
      <alignment horizontal="left" vertical="center"/>
    </xf>
    <xf numFmtId="0" fontId="29" fillId="0" borderId="4" xfId="0" applyFont="1" applyBorder="1" applyAlignment="1">
      <alignment vertical="center"/>
    </xf>
    <xf numFmtId="0" fontId="29" fillId="0" borderId="19" xfId="0" applyFont="1" applyBorder="1" applyAlignment="1">
      <alignment vertical="center"/>
    </xf>
    <xf numFmtId="0" fontId="29" fillId="0" borderId="20" xfId="0" applyFont="1" applyBorder="1" applyAlignment="1">
      <alignment vertical="center"/>
    </xf>
    <xf numFmtId="0" fontId="0" fillId="0" borderId="2" xfId="0" applyBorder="1" applyAlignment="1" applyProtection="1">
      <alignment vertical="center"/>
      <protection locked="0"/>
    </xf>
    <xf numFmtId="8" fontId="16" fillId="0" borderId="11" xfId="0" applyNumberFormat="1" applyFont="1" applyBorder="1" applyAlignment="1">
      <alignment horizontal="center" vertical="center"/>
    </xf>
    <xf numFmtId="9" fontId="25" fillId="0" borderId="8" xfId="3" applyFont="1" applyBorder="1" applyAlignment="1">
      <alignment vertical="center"/>
    </xf>
    <xf numFmtId="0" fontId="35" fillId="6" borderId="15" xfId="0" applyFont="1" applyFill="1" applyBorder="1" applyAlignment="1">
      <alignment vertical="center"/>
    </xf>
    <xf numFmtId="0" fontId="29" fillId="0" borderId="28" xfId="0" applyFont="1" applyBorder="1" applyAlignment="1">
      <alignment vertical="center"/>
    </xf>
    <xf numFmtId="0" fontId="29" fillId="2" borderId="29" xfId="0" applyFont="1" applyFill="1" applyBorder="1" applyAlignment="1">
      <alignment horizontal="center" vertical="center" wrapText="1"/>
    </xf>
    <xf numFmtId="0" fontId="29" fillId="2" borderId="30" xfId="0" applyFont="1" applyFill="1" applyBorder="1" applyAlignment="1">
      <alignment horizontal="center" vertical="center" wrapText="1"/>
    </xf>
    <xf numFmtId="0" fontId="29" fillId="0" borderId="31" xfId="0" applyFont="1" applyBorder="1" applyAlignment="1">
      <alignment vertical="center"/>
    </xf>
    <xf numFmtId="0" fontId="5" fillId="5" borderId="32" xfId="0" applyFont="1" applyFill="1" applyBorder="1" applyAlignment="1" applyProtection="1">
      <alignment horizontal="center" vertical="center" wrapText="1"/>
      <protection locked="0"/>
    </xf>
    <xf numFmtId="0" fontId="30" fillId="0" borderId="4" xfId="0" applyFont="1" applyBorder="1"/>
    <xf numFmtId="0" fontId="20" fillId="5" borderId="13" xfId="0" applyFont="1" applyFill="1" applyBorder="1" applyAlignment="1" applyProtection="1">
      <alignment horizontal="center" vertical="center" wrapText="1"/>
      <protection locked="0"/>
    </xf>
    <xf numFmtId="0" fontId="7" fillId="0" borderId="1" xfId="0" applyFont="1" applyBorder="1" applyAlignment="1">
      <alignment vertical="center" wrapText="1"/>
    </xf>
    <xf numFmtId="0" fontId="7" fillId="0" borderId="1" xfId="0" applyFont="1" applyBorder="1" applyAlignment="1">
      <alignment vertical="center"/>
    </xf>
    <xf numFmtId="0" fontId="16" fillId="5" borderId="1" xfId="0" applyFont="1" applyFill="1" applyBorder="1" applyAlignment="1">
      <alignment vertical="center"/>
    </xf>
    <xf numFmtId="165" fontId="19" fillId="0" borderId="1" xfId="3" applyNumberFormat="1" applyFont="1" applyBorder="1" applyAlignment="1">
      <alignment horizontal="left" vertical="center"/>
    </xf>
    <xf numFmtId="165" fontId="19" fillId="0" borderId="1" xfId="3" applyNumberFormat="1" applyFont="1" applyBorder="1" applyAlignment="1">
      <alignment horizontal="left" vertical="center" wrapText="1"/>
    </xf>
    <xf numFmtId="0" fontId="5" fillId="5" borderId="1" xfId="0" applyFont="1" applyFill="1" applyBorder="1" applyAlignment="1">
      <alignment horizontal="center" vertical="center"/>
    </xf>
    <xf numFmtId="0" fontId="5" fillId="5" borderId="32" xfId="0" applyFont="1" applyFill="1" applyBorder="1" applyAlignment="1">
      <alignment horizontal="center" vertical="center" wrapText="1"/>
    </xf>
    <xf numFmtId="0" fontId="20" fillId="5" borderId="9" xfId="0" applyFont="1" applyFill="1" applyBorder="1" applyAlignment="1">
      <alignment horizontal="center" vertical="center" wrapText="1"/>
    </xf>
    <xf numFmtId="0" fontId="20" fillId="5" borderId="13" xfId="0" applyFont="1" applyFill="1" applyBorder="1" applyAlignment="1">
      <alignment horizontal="center" vertical="center" wrapText="1"/>
    </xf>
    <xf numFmtId="9" fontId="25" fillId="0" borderId="8" xfId="3" applyFont="1" applyBorder="1" applyAlignment="1" applyProtection="1">
      <alignment vertical="center"/>
    </xf>
    <xf numFmtId="0" fontId="0" fillId="0" borderId="1" xfId="0" applyBorder="1" applyAlignment="1">
      <alignment vertical="center"/>
    </xf>
    <xf numFmtId="0" fontId="0" fillId="0" borderId="2" xfId="0" applyBorder="1" applyAlignment="1">
      <alignment vertical="center"/>
    </xf>
    <xf numFmtId="0" fontId="0" fillId="0" borderId="1" xfId="0" applyBorder="1" applyAlignment="1">
      <alignment vertical="center" wrapText="1"/>
    </xf>
    <xf numFmtId="44" fontId="7" fillId="0" borderId="1" xfId="0" applyNumberFormat="1" applyFont="1" applyBorder="1" applyAlignment="1">
      <alignment horizontal="center" vertical="center"/>
    </xf>
    <xf numFmtId="0" fontId="0" fillId="0" borderId="1" xfId="0" applyBorder="1"/>
    <xf numFmtId="0" fontId="18" fillId="0" borderId="1" xfId="0" applyFont="1" applyBorder="1"/>
    <xf numFmtId="164" fontId="14" fillId="0" borderId="1" xfId="0" applyNumberFormat="1" applyFont="1" applyBorder="1" applyAlignment="1">
      <alignment horizontal="center" vertical="center"/>
    </xf>
    <xf numFmtId="44" fontId="22" fillId="6" borderId="3" xfId="1" applyFont="1" applyFill="1" applyBorder="1" applyAlignment="1" applyProtection="1">
      <alignment horizontal="center" vertical="center"/>
    </xf>
    <xf numFmtId="44" fontId="11" fillId="0" borderId="12" xfId="1" applyFont="1" applyFill="1" applyBorder="1" applyAlignment="1" applyProtection="1">
      <alignment horizontal="center" vertical="center"/>
    </xf>
    <xf numFmtId="44" fontId="30" fillId="0" borderId="1" xfId="0" applyNumberFormat="1" applyFont="1" applyBorder="1" applyAlignment="1">
      <alignment horizontal="center" vertical="center" wrapText="1"/>
    </xf>
    <xf numFmtId="0" fontId="17" fillId="0" borderId="0" xfId="2" applyFont="1" applyAlignment="1" applyProtection="1">
      <alignment vertical="center" wrapText="1"/>
    </xf>
    <xf numFmtId="0" fontId="9" fillId="0" borderId="10" xfId="0" applyFont="1" applyBorder="1" applyAlignment="1">
      <alignment vertical="center"/>
    </xf>
    <xf numFmtId="0" fontId="9" fillId="0" borderId="0" xfId="0" applyFont="1" applyAlignment="1">
      <alignment vertical="center"/>
    </xf>
    <xf numFmtId="0" fontId="9" fillId="0" borderId="1" xfId="0" applyFont="1" applyBorder="1" applyAlignment="1">
      <alignment horizontal="left" vertical="center"/>
    </xf>
    <xf numFmtId="0" fontId="5" fillId="0" borderId="1" xfId="0" applyFont="1" applyBorder="1" applyAlignment="1">
      <alignment horizontal="center" vertical="center"/>
    </xf>
    <xf numFmtId="0" fontId="9" fillId="0" borderId="18" xfId="0" applyFont="1" applyBorder="1" applyAlignment="1">
      <alignment vertical="center"/>
    </xf>
    <xf numFmtId="0" fontId="5" fillId="0" borderId="27" xfId="0" applyFont="1" applyBorder="1" applyAlignment="1">
      <alignment vertical="center"/>
    </xf>
    <xf numFmtId="0" fontId="9" fillId="0" borderId="6" xfId="0" applyFont="1" applyBorder="1" applyAlignment="1">
      <alignment vertical="center"/>
    </xf>
    <xf numFmtId="0" fontId="9" fillId="2" borderId="19" xfId="0" applyFont="1" applyFill="1" applyBorder="1" applyAlignment="1">
      <alignment vertical="center"/>
    </xf>
    <xf numFmtId="0" fontId="9" fillId="2" borderId="1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24" fillId="0" borderId="0" xfId="0" applyFont="1" applyAlignment="1">
      <alignment vertical="center" wrapText="1"/>
    </xf>
    <xf numFmtId="0" fontId="9" fillId="0" borderId="19" xfId="0" applyFont="1" applyBorder="1" applyAlignment="1">
      <alignment vertical="center"/>
    </xf>
    <xf numFmtId="0" fontId="20" fillId="0" borderId="9" xfId="0" applyFont="1" applyBorder="1" applyAlignment="1">
      <alignment horizontal="center" vertical="center"/>
    </xf>
    <xf numFmtId="0" fontId="20" fillId="0" borderId="27" xfId="0" applyFont="1" applyBorder="1" applyAlignment="1">
      <alignment horizontal="center" vertical="center"/>
    </xf>
    <xf numFmtId="8" fontId="5" fillId="0" borderId="9" xfId="0" applyNumberFormat="1" applyFont="1" applyBorder="1" applyAlignment="1">
      <alignment vertical="center"/>
    </xf>
    <xf numFmtId="8" fontId="5" fillId="0" borderId="25" xfId="0" applyNumberFormat="1" applyFont="1" applyBorder="1" applyAlignment="1">
      <alignment vertical="center"/>
    </xf>
    <xf numFmtId="0" fontId="9" fillId="0" borderId="20" xfId="0" applyFont="1" applyBorder="1" applyAlignment="1">
      <alignment vertical="center"/>
    </xf>
    <xf numFmtId="8" fontId="5" fillId="0" borderId="21" xfId="0" applyNumberFormat="1" applyFont="1" applyBorder="1" applyAlignment="1">
      <alignment vertical="center"/>
    </xf>
    <xf numFmtId="8" fontId="5" fillId="0" borderId="26" xfId="0" applyNumberFormat="1" applyFont="1" applyBorder="1" applyAlignment="1">
      <alignment vertical="center"/>
    </xf>
    <xf numFmtId="0" fontId="9" fillId="0" borderId="1" xfId="0" applyFont="1" applyBorder="1" applyAlignment="1">
      <alignment vertical="center"/>
    </xf>
    <xf numFmtId="8" fontId="5" fillId="0" borderId="1" xfId="0" applyNumberFormat="1" applyFont="1" applyBorder="1" applyAlignment="1">
      <alignment vertical="center"/>
    </xf>
    <xf numFmtId="0" fontId="24" fillId="0" borderId="0" xfId="0" applyFont="1" applyAlignment="1">
      <alignment horizontal="center" vertical="center" wrapText="1"/>
    </xf>
    <xf numFmtId="9" fontId="25" fillId="0" borderId="4" xfId="3" applyFont="1" applyBorder="1" applyAlignment="1" applyProtection="1">
      <alignment vertical="center"/>
    </xf>
    <xf numFmtId="9" fontId="25" fillId="0" borderId="11" xfId="3" applyFont="1" applyBorder="1" applyAlignment="1" applyProtection="1">
      <alignment vertical="center"/>
    </xf>
    <xf numFmtId="0" fontId="21" fillId="6" borderId="23" xfId="0" applyFont="1" applyFill="1" applyBorder="1" applyAlignment="1">
      <alignment vertical="center"/>
    </xf>
    <xf numFmtId="0" fontId="21" fillId="6" borderId="8" xfId="0" applyFont="1" applyFill="1" applyBorder="1" applyAlignment="1">
      <alignment vertical="center"/>
    </xf>
    <xf numFmtId="0" fontId="21" fillId="6" borderId="15" xfId="0" applyFont="1" applyFill="1" applyBorder="1" applyAlignment="1">
      <alignment vertical="center"/>
    </xf>
    <xf numFmtId="0" fontId="21" fillId="6" borderId="0" xfId="0" applyFont="1" applyFill="1" applyAlignment="1">
      <alignment vertical="center"/>
    </xf>
    <xf numFmtId="0" fontId="15" fillId="3" borderId="0" xfId="0" applyFont="1" applyFill="1" applyAlignment="1">
      <alignment horizontal="left" vertical="center"/>
    </xf>
    <xf numFmtId="8" fontId="11" fillId="2" borderId="1" xfId="0" applyNumberFormat="1" applyFont="1" applyFill="1" applyBorder="1" applyAlignment="1">
      <alignment horizontal="center" vertical="center"/>
    </xf>
    <xf numFmtId="0" fontId="28" fillId="7" borderId="2" xfId="0" applyFont="1" applyFill="1" applyBorder="1" applyAlignment="1">
      <alignment vertical="center"/>
    </xf>
    <xf numFmtId="0" fontId="28" fillId="7" borderId="4" xfId="0" applyFont="1" applyFill="1" applyBorder="1" applyAlignment="1">
      <alignment horizontal="left" vertical="center"/>
    </xf>
    <xf numFmtId="0" fontId="28" fillId="7" borderId="5" xfId="0" applyFont="1" applyFill="1" applyBorder="1" applyAlignment="1">
      <alignment horizontal="left" vertical="center"/>
    </xf>
    <xf numFmtId="0" fontId="28" fillId="7" borderId="0" xfId="0" applyFont="1" applyFill="1" applyAlignment="1">
      <alignment horizontal="left" vertical="center"/>
    </xf>
    <xf numFmtId="0" fontId="7" fillId="4" borderId="2" xfId="0" applyFont="1" applyFill="1" applyBorder="1" applyAlignment="1">
      <alignment vertical="center" wrapText="1"/>
    </xf>
    <xf numFmtId="8" fontId="16" fillId="2" borderId="1" xfId="0" applyNumberFormat="1" applyFont="1" applyFill="1" applyBorder="1" applyAlignment="1">
      <alignment horizontal="center" vertical="center"/>
    </xf>
    <xf numFmtId="8" fontId="16" fillId="0" borderId="12" xfId="0" applyNumberFormat="1" applyFont="1" applyBorder="1" applyAlignment="1">
      <alignment horizontal="center" vertical="center"/>
    </xf>
    <xf numFmtId="0" fontId="11" fillId="4" borderId="2" xfId="0" applyFont="1" applyFill="1" applyBorder="1" applyAlignment="1">
      <alignment vertical="center" wrapText="1"/>
    </xf>
    <xf numFmtId="0" fontId="19" fillId="0" borderId="1" xfId="0" applyFont="1" applyBorder="1"/>
    <xf numFmtId="0" fontId="0" fillId="0" borderId="1" xfId="0" applyBorder="1" applyAlignment="1">
      <alignment wrapText="1"/>
    </xf>
    <xf numFmtId="0" fontId="0" fillId="0" borderId="1" xfId="0" applyBorder="1" applyAlignment="1">
      <alignment horizontal="left" vertical="center" wrapText="1"/>
    </xf>
    <xf numFmtId="164" fontId="30" fillId="0" borderId="1" xfId="0" applyNumberFormat="1" applyFont="1" applyBorder="1" applyAlignment="1" applyProtection="1">
      <alignment horizontal="center" vertical="center"/>
      <protection locked="0"/>
    </xf>
    <xf numFmtId="0" fontId="37" fillId="0" borderId="1" xfId="0" applyFont="1" applyBorder="1" applyProtection="1">
      <protection locked="0"/>
    </xf>
    <xf numFmtId="0" fontId="15" fillId="11" borderId="2" xfId="0" applyFont="1" applyFill="1" applyBorder="1" applyAlignment="1">
      <alignment horizontal="left" vertical="center"/>
    </xf>
    <xf numFmtId="0" fontId="15" fillId="11" borderId="4" xfId="0" applyFont="1" applyFill="1" applyBorder="1" applyAlignment="1">
      <alignment horizontal="left" vertical="center"/>
    </xf>
    <xf numFmtId="0" fontId="22" fillId="2" borderId="33" xfId="0" applyFont="1" applyFill="1" applyBorder="1" applyAlignment="1">
      <alignment horizontal="center" vertical="center" wrapText="1"/>
    </xf>
    <xf numFmtId="0" fontId="0" fillId="0" borderId="14" xfId="0" applyBorder="1" applyAlignment="1" applyProtection="1">
      <alignment vertical="center"/>
      <protection locked="0"/>
    </xf>
    <xf numFmtId="164" fontId="7" fillId="0" borderId="14" xfId="0" applyNumberFormat="1" applyFont="1" applyBorder="1" applyAlignment="1" applyProtection="1">
      <alignment horizontal="center" vertical="center"/>
      <protection locked="0"/>
    </xf>
    <xf numFmtId="164" fontId="7" fillId="0" borderId="14" xfId="0" applyNumberFormat="1" applyFont="1" applyBorder="1" applyAlignment="1">
      <alignment horizontal="center" vertical="center"/>
    </xf>
    <xf numFmtId="0" fontId="0" fillId="11" borderId="5" xfId="0" applyFill="1" applyBorder="1" applyAlignment="1">
      <alignment vertical="center"/>
    </xf>
    <xf numFmtId="0" fontId="15" fillId="11" borderId="2" xfId="0" applyFont="1" applyFill="1" applyBorder="1" applyAlignment="1">
      <alignment vertical="center"/>
    </xf>
    <xf numFmtId="0" fontId="15" fillId="11" borderId="4" xfId="0" applyFont="1" applyFill="1" applyBorder="1" applyAlignment="1">
      <alignment vertical="center"/>
    </xf>
    <xf numFmtId="0" fontId="0" fillId="11" borderId="12" xfId="0" applyFill="1" applyBorder="1"/>
    <xf numFmtId="0" fontId="15" fillId="3" borderId="8" xfId="0" applyFont="1" applyFill="1" applyBorder="1" applyAlignment="1">
      <alignment horizontal="left" vertical="top" wrapText="1"/>
    </xf>
    <xf numFmtId="0" fontId="15" fillId="3" borderId="15" xfId="0" applyFont="1" applyFill="1" applyBorder="1" applyAlignment="1">
      <alignment horizontal="left" vertical="top" wrapText="1"/>
    </xf>
    <xf numFmtId="0" fontId="15" fillId="3" borderId="7" xfId="0" applyFont="1" applyFill="1" applyBorder="1" applyAlignment="1">
      <alignment horizontal="left" vertical="top"/>
    </xf>
    <xf numFmtId="164" fontId="7" fillId="11" borderId="1" xfId="0" applyNumberFormat="1" applyFont="1" applyFill="1" applyBorder="1" applyAlignment="1" applyProtection="1">
      <alignment horizontal="center" vertical="center"/>
      <protection locked="0"/>
    </xf>
    <xf numFmtId="0" fontId="16" fillId="4" borderId="7" xfId="0" applyFont="1" applyFill="1" applyBorder="1" applyAlignment="1">
      <alignment vertical="center" wrapText="1"/>
    </xf>
    <xf numFmtId="8" fontId="11" fillId="4" borderId="3" xfId="0" applyNumberFormat="1" applyFont="1" applyFill="1" applyBorder="1" applyAlignment="1">
      <alignment horizontal="center" vertical="center"/>
    </xf>
    <xf numFmtId="165" fontId="19" fillId="0" borderId="3" xfId="3" applyNumberFormat="1" applyFont="1" applyBorder="1" applyAlignment="1">
      <alignment horizontal="left" vertical="center" wrapText="1"/>
    </xf>
    <xf numFmtId="0" fontId="0" fillId="11" borderId="5" xfId="0" applyFill="1" applyBorder="1" applyAlignment="1">
      <alignment horizontal="left" vertical="center"/>
    </xf>
    <xf numFmtId="165" fontId="19" fillId="0" borderId="3" xfId="3" applyNumberFormat="1" applyFont="1" applyBorder="1" applyAlignment="1" applyProtection="1">
      <alignment horizontal="left" vertical="center" wrapText="1"/>
    </xf>
    <xf numFmtId="0" fontId="0" fillId="0" borderId="14" xfId="0" applyBorder="1" applyAlignment="1" applyProtection="1">
      <alignment vertical="center" wrapText="1"/>
      <protection locked="0"/>
    </xf>
    <xf numFmtId="0" fontId="15" fillId="11" borderId="2" xfId="0" applyFont="1" applyFill="1" applyBorder="1" applyAlignment="1">
      <alignment horizontal="left" vertical="top"/>
    </xf>
    <xf numFmtId="0" fontId="15" fillId="11" borderId="4" xfId="0" applyFont="1" applyFill="1" applyBorder="1" applyAlignment="1">
      <alignment horizontal="left" vertical="top"/>
    </xf>
    <xf numFmtId="0" fontId="37" fillId="0" borderId="14" xfId="0" applyFont="1" applyBorder="1" applyProtection="1">
      <protection locked="0"/>
    </xf>
    <xf numFmtId="164" fontId="30" fillId="0" borderId="14" xfId="0" applyNumberFormat="1" applyFont="1" applyBorder="1" applyAlignment="1" applyProtection="1">
      <alignment horizontal="center" vertical="center"/>
      <protection locked="0"/>
    </xf>
    <xf numFmtId="0" fontId="0" fillId="11" borderId="5" xfId="0" applyFill="1" applyBorder="1"/>
    <xf numFmtId="0" fontId="15" fillId="11" borderId="2" xfId="0" applyFont="1" applyFill="1" applyBorder="1" applyAlignment="1">
      <alignment vertical="top"/>
    </xf>
    <xf numFmtId="0" fontId="15" fillId="11" borderId="4" xfId="0" applyFont="1" applyFill="1" applyBorder="1" applyAlignment="1">
      <alignment vertical="top"/>
    </xf>
    <xf numFmtId="165" fontId="19" fillId="0" borderId="3" xfId="3" applyNumberFormat="1" applyFont="1" applyBorder="1" applyAlignment="1">
      <alignment horizontal="left" vertical="center"/>
    </xf>
    <xf numFmtId="0" fontId="0" fillId="11" borderId="5" xfId="0" applyFill="1" applyBorder="1" applyAlignment="1">
      <alignment horizontal="left"/>
    </xf>
    <xf numFmtId="0" fontId="33" fillId="11" borderId="2" xfId="0" applyFont="1" applyFill="1" applyBorder="1" applyAlignment="1">
      <alignment horizontal="left" vertical="top"/>
    </xf>
    <xf numFmtId="0" fontId="0" fillId="0" borderId="14" xfId="0" applyBorder="1" applyProtection="1">
      <protection locked="0"/>
    </xf>
    <xf numFmtId="0" fontId="18" fillId="0" borderId="14" xfId="0" applyFont="1" applyBorder="1" applyProtection="1">
      <protection locked="0"/>
    </xf>
    <xf numFmtId="0" fontId="16" fillId="2" borderId="3" xfId="0" applyFont="1" applyFill="1" applyBorder="1" applyAlignment="1">
      <alignment horizontal="center" vertical="center" wrapText="1"/>
    </xf>
    <xf numFmtId="0" fontId="0" fillId="2" borderId="12" xfId="0" applyFill="1" applyBorder="1" applyAlignment="1">
      <alignment vertical="center"/>
    </xf>
    <xf numFmtId="0" fontId="38" fillId="2" borderId="12" xfId="0" applyFont="1" applyFill="1" applyBorder="1" applyAlignment="1">
      <alignment vertical="center"/>
    </xf>
    <xf numFmtId="8" fontId="13" fillId="2" borderId="9" xfId="0" applyNumberFormat="1" applyFont="1" applyFill="1" applyBorder="1" applyAlignment="1">
      <alignment vertical="center"/>
    </xf>
    <xf numFmtId="8" fontId="13" fillId="2" borderId="13" xfId="0" applyNumberFormat="1" applyFont="1" applyFill="1" applyBorder="1" applyAlignment="1">
      <alignment vertical="center"/>
    </xf>
    <xf numFmtId="8" fontId="13" fillId="2" borderId="21" xfId="0" applyNumberFormat="1" applyFont="1" applyFill="1" applyBorder="1" applyAlignment="1">
      <alignment vertical="center"/>
    </xf>
    <xf numFmtId="8" fontId="13" fillId="2" borderId="22" xfId="0" applyNumberFormat="1" applyFont="1" applyFill="1" applyBorder="1" applyAlignment="1">
      <alignment vertical="center"/>
    </xf>
    <xf numFmtId="165" fontId="34" fillId="2" borderId="1" xfId="3" applyNumberFormat="1" applyFont="1" applyFill="1" applyBorder="1" applyAlignment="1">
      <alignment horizontal="left" vertical="center"/>
    </xf>
    <xf numFmtId="0" fontId="21" fillId="6" borderId="1" xfId="0" applyFont="1" applyFill="1" applyBorder="1" applyAlignment="1">
      <alignment horizontal="left" vertical="center"/>
    </xf>
    <xf numFmtId="9" fontId="39" fillId="0" borderId="0" xfId="0" applyNumberFormat="1" applyFont="1"/>
    <xf numFmtId="165" fontId="19" fillId="2" borderId="1" xfId="3" applyNumberFormat="1" applyFont="1" applyFill="1" applyBorder="1" applyAlignment="1">
      <alignment horizontal="left" vertical="center" wrapText="1"/>
    </xf>
    <xf numFmtId="0" fontId="13" fillId="0" borderId="0" xfId="0" applyFont="1" applyAlignment="1">
      <alignment horizontal="left" vertical="center" wrapText="1"/>
    </xf>
    <xf numFmtId="0" fontId="5" fillId="0" borderId="0" xfId="0" applyFont="1" applyAlignment="1">
      <alignment horizontal="center" vertical="center"/>
    </xf>
    <xf numFmtId="0" fontId="6" fillId="0" borderId="0" xfId="2" applyFont="1" applyAlignment="1">
      <alignment horizontal="center"/>
    </xf>
    <xf numFmtId="0" fontId="13" fillId="0" borderId="0" xfId="0" applyFont="1" applyAlignment="1">
      <alignment horizontal="center" vertical="center" wrapText="1"/>
    </xf>
    <xf numFmtId="0" fontId="20" fillId="0" borderId="0" xfId="0" applyFont="1" applyAlignment="1">
      <alignment horizontal="center" vertical="center" wrapText="1"/>
    </xf>
    <xf numFmtId="0" fontId="29" fillId="0" borderId="0" xfId="0" applyFont="1" applyAlignment="1">
      <alignment horizontal="left" vertical="center" wrapText="1"/>
    </xf>
    <xf numFmtId="0" fontId="13" fillId="8" borderId="0" xfId="0" applyFont="1" applyFill="1" applyAlignment="1">
      <alignment horizontal="left" vertical="center"/>
    </xf>
    <xf numFmtId="0" fontId="13" fillId="9" borderId="0" xfId="0" applyFont="1" applyFill="1" applyAlignment="1">
      <alignment horizontal="left" vertical="center"/>
    </xf>
    <xf numFmtId="0" fontId="13" fillId="10" borderId="0" xfId="0" applyFont="1" applyFill="1" applyAlignment="1">
      <alignment horizontal="left" vertical="center"/>
    </xf>
    <xf numFmtId="0" fontId="13" fillId="0" borderId="0" xfId="0" applyFont="1" applyAlignment="1">
      <alignment horizontal="left" vertical="top" wrapText="1"/>
    </xf>
    <xf numFmtId="0" fontId="26" fillId="0" borderId="2" xfId="0" applyFont="1" applyBorder="1" applyAlignment="1">
      <alignment horizontal="left" vertical="center"/>
    </xf>
    <xf numFmtId="0" fontId="26" fillId="0" borderId="4" xfId="0" applyFont="1" applyBorder="1" applyAlignment="1">
      <alignment horizontal="left" vertical="center"/>
    </xf>
    <xf numFmtId="0" fontId="26" fillId="0" borderId="5" xfId="0" applyFont="1" applyBorder="1" applyAlignment="1">
      <alignment horizontal="left" vertical="center"/>
    </xf>
    <xf numFmtId="0" fontId="21" fillId="6" borderId="7" xfId="2" applyFont="1" applyFill="1" applyBorder="1" applyAlignment="1">
      <alignment horizontal="center" wrapText="1"/>
    </xf>
    <xf numFmtId="0" fontId="21" fillId="6" borderId="8" xfId="2" applyFont="1" applyFill="1" applyBorder="1" applyAlignment="1">
      <alignment horizontal="center" wrapText="1"/>
    </xf>
    <xf numFmtId="0" fontId="21" fillId="6" borderId="15" xfId="2" applyFont="1" applyFill="1" applyBorder="1" applyAlignment="1">
      <alignment horizontal="center" wrapText="1"/>
    </xf>
    <xf numFmtId="0" fontId="21" fillId="6" borderId="6" xfId="2" applyFont="1" applyFill="1" applyBorder="1" applyAlignment="1">
      <alignment horizontal="center"/>
    </xf>
    <xf numFmtId="0" fontId="21" fillId="6" borderId="0" xfId="2" applyFont="1" applyFill="1" applyBorder="1" applyAlignment="1">
      <alignment horizontal="center"/>
    </xf>
    <xf numFmtId="0" fontId="21" fillId="6" borderId="12" xfId="2" applyFont="1" applyFill="1" applyBorder="1" applyAlignment="1">
      <alignment horizontal="center"/>
    </xf>
    <xf numFmtId="0" fontId="17" fillId="0" borderId="6" xfId="2" applyFont="1" applyBorder="1" applyAlignment="1">
      <alignment horizontal="center" vertical="center" wrapText="1"/>
    </xf>
    <xf numFmtId="0" fontId="17" fillId="0" borderId="11" xfId="2" applyFont="1" applyBorder="1" applyAlignment="1">
      <alignment horizontal="center" vertical="center" wrapText="1"/>
    </xf>
    <xf numFmtId="0" fontId="17" fillId="0" borderId="12" xfId="2" applyFont="1" applyBorder="1" applyAlignment="1">
      <alignment horizontal="center" vertical="center" wrapText="1"/>
    </xf>
    <xf numFmtId="0" fontId="21" fillId="6" borderId="16" xfId="0" applyFont="1" applyFill="1" applyBorder="1" applyAlignment="1">
      <alignment horizontal="left" vertical="center"/>
    </xf>
    <xf numFmtId="0" fontId="21" fillId="6" borderId="4" xfId="0" applyFont="1" applyFill="1" applyBorder="1" applyAlignment="1">
      <alignment horizontal="left" vertical="center"/>
    </xf>
    <xf numFmtId="0" fontId="21" fillId="6" borderId="17" xfId="0" applyFont="1" applyFill="1" applyBorder="1" applyAlignment="1">
      <alignment horizontal="left" vertical="center"/>
    </xf>
    <xf numFmtId="0" fontId="26" fillId="0" borderId="2" xfId="0" applyFont="1" applyBorder="1" applyAlignment="1">
      <alignment horizontal="left"/>
    </xf>
    <xf numFmtId="0" fontId="26" fillId="0" borderId="4" xfId="0" applyFont="1" applyBorder="1" applyAlignment="1">
      <alignment horizontal="left"/>
    </xf>
    <xf numFmtId="0" fontId="26" fillId="0" borderId="5" xfId="0" applyFont="1" applyBorder="1" applyAlignment="1">
      <alignment horizontal="left"/>
    </xf>
    <xf numFmtId="0" fontId="15" fillId="11" borderId="2" xfId="0" applyFont="1" applyFill="1" applyBorder="1" applyAlignment="1">
      <alignment horizontal="left" vertical="center"/>
    </xf>
    <xf numFmtId="0" fontId="15" fillId="11" borderId="4" xfId="0" applyFont="1" applyFill="1" applyBorder="1" applyAlignment="1">
      <alignment horizontal="left" vertical="center"/>
    </xf>
    <xf numFmtId="0" fontId="21" fillId="6" borderId="7" xfId="0" applyFont="1" applyFill="1" applyBorder="1" applyAlignment="1">
      <alignment horizontal="left" vertical="center" wrapText="1"/>
    </xf>
    <xf numFmtId="0" fontId="21" fillId="6" borderId="8" xfId="0" applyFont="1" applyFill="1" applyBorder="1" applyAlignment="1">
      <alignment horizontal="left" vertical="center" wrapText="1"/>
    </xf>
    <xf numFmtId="0" fontId="21" fillId="6" borderId="0" xfId="0" applyFont="1" applyFill="1" applyAlignment="1">
      <alignment horizontal="left" vertical="center" wrapText="1"/>
    </xf>
    <xf numFmtId="0" fontId="21" fillId="6" borderId="4" xfId="0" applyFont="1" applyFill="1" applyBorder="1" applyAlignment="1">
      <alignment vertical="center" wrapText="1"/>
    </xf>
    <xf numFmtId="0" fontId="16" fillId="0" borderId="7" xfId="0" quotePrefix="1" applyFont="1" applyBorder="1" applyAlignment="1">
      <alignment horizontal="center" vertical="center" wrapText="1"/>
    </xf>
    <xf numFmtId="0" fontId="16" fillId="0" borderId="15"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16" xfId="0" applyFont="1" applyBorder="1" applyAlignment="1">
      <alignment horizontal="center" vertical="center" wrapText="1"/>
    </xf>
    <xf numFmtId="0" fontId="16" fillId="0" borderId="17" xfId="0" applyFont="1" applyBorder="1" applyAlignment="1">
      <alignment horizontal="center" vertical="center" wrapText="1"/>
    </xf>
    <xf numFmtId="0" fontId="21" fillId="6" borderId="2" xfId="0" applyFont="1" applyFill="1" applyBorder="1" applyAlignment="1">
      <alignment vertical="center"/>
    </xf>
    <xf numFmtId="0" fontId="21" fillId="6" borderId="4" xfId="0" applyFont="1" applyFill="1" applyBorder="1" applyAlignment="1">
      <alignment vertical="center"/>
    </xf>
    <xf numFmtId="0" fontId="21" fillId="6" borderId="5" xfId="0" applyFont="1" applyFill="1" applyBorder="1" applyAlignment="1">
      <alignment vertical="center"/>
    </xf>
    <xf numFmtId="0" fontId="0" fillId="0" borderId="0" xfId="0" applyAlignment="1">
      <alignment horizontal="center"/>
    </xf>
    <xf numFmtId="0" fontId="21" fillId="6" borderId="7" xfId="2" applyFont="1" applyFill="1" applyBorder="1" applyAlignment="1" applyProtection="1">
      <alignment horizontal="center" wrapText="1"/>
    </xf>
    <xf numFmtId="0" fontId="21" fillId="6" borderId="8" xfId="2" applyFont="1" applyFill="1" applyBorder="1" applyAlignment="1" applyProtection="1">
      <alignment horizontal="center" wrapText="1"/>
    </xf>
    <xf numFmtId="0" fontId="21" fillId="6" borderId="15" xfId="2" applyFont="1" applyFill="1" applyBorder="1" applyAlignment="1" applyProtection="1">
      <alignment horizontal="center" wrapText="1"/>
    </xf>
    <xf numFmtId="0" fontId="21" fillId="6" borderId="6" xfId="2" applyFont="1" applyFill="1" applyBorder="1" applyAlignment="1" applyProtection="1">
      <alignment horizontal="center"/>
    </xf>
    <xf numFmtId="0" fontId="21" fillId="6" borderId="0" xfId="2" applyFont="1" applyFill="1" applyBorder="1" applyAlignment="1" applyProtection="1">
      <alignment horizontal="center"/>
    </xf>
    <xf numFmtId="0" fontId="21" fillId="6" borderId="12" xfId="2" applyFont="1" applyFill="1" applyBorder="1" applyAlignment="1" applyProtection="1">
      <alignment horizontal="center"/>
    </xf>
    <xf numFmtId="0" fontId="6" fillId="2" borderId="1" xfId="0" applyFont="1" applyFill="1" applyBorder="1" applyAlignment="1">
      <alignment horizontal="center" vertical="center"/>
    </xf>
    <xf numFmtId="0" fontId="22" fillId="2" borderId="24" xfId="0" applyFont="1" applyFill="1" applyBorder="1" applyAlignment="1">
      <alignment horizontal="center" vertical="center" wrapText="1"/>
    </xf>
    <xf numFmtId="0" fontId="22" fillId="2" borderId="16" xfId="0" applyFont="1" applyFill="1" applyBorder="1" applyAlignment="1">
      <alignment horizontal="center" vertical="center" wrapText="1"/>
    </xf>
    <xf numFmtId="0" fontId="21" fillId="6" borderId="11" xfId="0" applyFont="1" applyFill="1" applyBorder="1" applyAlignment="1">
      <alignment vertical="center"/>
    </xf>
    <xf numFmtId="0" fontId="15" fillId="3" borderId="2" xfId="0" applyFont="1" applyFill="1" applyBorder="1" applyAlignment="1">
      <alignment horizontal="left" vertical="center"/>
    </xf>
    <xf numFmtId="0" fontId="15" fillId="3" borderId="4" xfId="0" applyFont="1" applyFill="1" applyBorder="1" applyAlignment="1">
      <alignment horizontal="left" vertical="center"/>
    </xf>
    <xf numFmtId="0" fontId="15" fillId="3" borderId="2" xfId="0" applyFont="1" applyFill="1" applyBorder="1" applyAlignment="1">
      <alignment vertical="center"/>
    </xf>
    <xf numFmtId="0" fontId="15" fillId="3" borderId="4" xfId="0" applyFont="1" applyFill="1" applyBorder="1" applyAlignment="1">
      <alignment vertical="center"/>
    </xf>
    <xf numFmtId="0" fontId="15" fillId="3" borderId="7" xfId="0" applyFont="1" applyFill="1" applyBorder="1" applyAlignment="1">
      <alignment horizontal="left" vertical="center"/>
    </xf>
    <xf numFmtId="0" fontId="15" fillId="3" borderId="8" xfId="0" applyFont="1" applyFill="1" applyBorder="1" applyAlignment="1">
      <alignment horizontal="left" vertical="center"/>
    </xf>
    <xf numFmtId="0" fontId="15" fillId="3" borderId="2" xfId="0" applyFont="1" applyFill="1" applyBorder="1" applyAlignment="1">
      <alignment horizontal="left" vertical="center" wrapText="1"/>
    </xf>
    <xf numFmtId="0" fontId="15" fillId="3" borderId="4" xfId="0" applyFont="1" applyFill="1" applyBorder="1" applyAlignment="1">
      <alignment horizontal="left" vertical="center" wrapText="1"/>
    </xf>
    <xf numFmtId="0" fontId="15" fillId="3" borderId="5" xfId="0" applyFont="1" applyFill="1" applyBorder="1" applyAlignment="1">
      <alignment horizontal="left" vertical="center" wrapText="1"/>
    </xf>
    <xf numFmtId="0" fontId="15" fillId="3" borderId="2" xfId="0" applyFont="1" applyFill="1" applyBorder="1" applyAlignment="1">
      <alignment horizontal="left" vertical="top" wrapText="1"/>
    </xf>
    <xf numFmtId="0" fontId="15" fillId="3" borderId="4" xfId="0" applyFont="1" applyFill="1" applyBorder="1" applyAlignment="1">
      <alignment horizontal="left" vertical="top" wrapText="1"/>
    </xf>
    <xf numFmtId="0" fontId="17" fillId="0" borderId="0" xfId="2" applyFont="1" applyAlignment="1" applyProtection="1">
      <alignment horizontal="center" vertical="center" wrapText="1"/>
    </xf>
    <xf numFmtId="0" fontId="15" fillId="3" borderId="5" xfId="0" applyFont="1" applyFill="1" applyBorder="1" applyAlignment="1">
      <alignment horizontal="left" vertical="center"/>
    </xf>
    <xf numFmtId="0" fontId="21" fillId="6" borderId="2" xfId="0" applyFont="1" applyFill="1" applyBorder="1" applyAlignment="1">
      <alignment horizontal="left" vertical="center"/>
    </xf>
    <xf numFmtId="0" fontId="26" fillId="0" borderId="0" xfId="0" applyFont="1" applyAlignment="1">
      <alignment horizontal="left"/>
    </xf>
    <xf numFmtId="0" fontId="27" fillId="0" borderId="0" xfId="0" applyFont="1" applyAlignment="1">
      <alignment horizontal="left" vertical="center"/>
    </xf>
    <xf numFmtId="0" fontId="15" fillId="3" borderId="2" xfId="0" applyFont="1" applyFill="1" applyBorder="1" applyAlignment="1">
      <alignment horizontal="left" vertical="top"/>
    </xf>
    <xf numFmtId="0" fontId="15" fillId="3" borderId="4" xfId="0" applyFont="1" applyFill="1" applyBorder="1" applyAlignment="1">
      <alignment horizontal="left" vertical="top"/>
    </xf>
    <xf numFmtId="0" fontId="21" fillId="6" borderId="2" xfId="0" applyFont="1" applyFill="1" applyBorder="1" applyAlignment="1">
      <alignment horizontal="left" vertical="center" wrapText="1"/>
    </xf>
    <xf numFmtId="0" fontId="21" fillId="6" borderId="4" xfId="0" applyFont="1" applyFill="1" applyBorder="1" applyAlignment="1">
      <alignment horizontal="left" vertical="center" wrapText="1"/>
    </xf>
  </cellXfs>
  <cellStyles count="4">
    <cellStyle name="Currency" xfId="1" builtinId="4"/>
    <cellStyle name="Normal" xfId="0" builtinId="0"/>
    <cellStyle name="Percent" xfId="3" builtinId="5"/>
    <cellStyle name="Title" xfId="2" builtinId="15"/>
  </cellStyles>
  <dxfs count="119">
    <dxf>
      <font>
        <color theme="2" tint="-9.9948118533890809E-2"/>
      </font>
    </dxf>
    <dxf>
      <font>
        <color rgb="FFFF0000"/>
      </font>
    </dxf>
    <dxf>
      <font>
        <color rgb="FFFF0000"/>
      </font>
    </dxf>
    <dxf>
      <font>
        <color theme="2" tint="-9.9948118533890809E-2"/>
      </font>
    </dxf>
    <dxf>
      <font>
        <color theme="2" tint="-9.9948118533890809E-2"/>
      </font>
      <fill>
        <patternFill>
          <bgColor theme="0" tint="-0.34998626667073579"/>
        </patternFill>
      </fill>
    </dxf>
    <dxf>
      <font>
        <color theme="2" tint="-9.9948118533890809E-2"/>
      </font>
    </dxf>
    <dxf>
      <font>
        <color rgb="FFFF0000"/>
      </font>
    </dxf>
    <dxf>
      <font>
        <color theme="2" tint="-9.9948118533890809E-2"/>
      </font>
    </dxf>
    <dxf>
      <font>
        <color theme="2" tint="-9.9948118533890809E-2"/>
      </font>
    </dxf>
    <dxf>
      <font>
        <color rgb="FFFF0000"/>
      </font>
    </dxf>
    <dxf>
      <font>
        <color theme="2" tint="-9.9948118533890809E-2"/>
      </font>
    </dxf>
    <dxf>
      <font>
        <color theme="2" tint="-9.9948118533890809E-2"/>
      </font>
    </dxf>
    <dxf>
      <font>
        <color rgb="FFFF0000"/>
      </font>
    </dxf>
    <dxf>
      <font>
        <color theme="2" tint="-9.9948118533890809E-2"/>
      </font>
    </dxf>
    <dxf>
      <font>
        <color theme="2" tint="-9.9948118533890809E-2"/>
      </font>
    </dxf>
    <dxf>
      <font>
        <color rgb="FFFF0000"/>
      </font>
    </dxf>
    <dxf>
      <font>
        <color theme="2" tint="-9.9948118533890809E-2"/>
      </font>
    </dxf>
    <dxf>
      <font>
        <color theme="2" tint="-9.9948118533890809E-2"/>
      </font>
    </dxf>
    <dxf>
      <font>
        <color rgb="FFFF0000"/>
      </font>
    </dxf>
    <dxf>
      <font>
        <color theme="2" tint="-9.9948118533890809E-2"/>
      </font>
    </dxf>
    <dxf>
      <font>
        <color theme="2" tint="-9.9948118533890809E-2"/>
      </font>
    </dxf>
    <dxf>
      <font>
        <color rgb="FFFF0000"/>
      </font>
    </dxf>
    <dxf>
      <font>
        <color theme="2" tint="-9.9948118533890809E-2"/>
      </font>
    </dxf>
    <dxf>
      <font>
        <color theme="2" tint="-9.9948118533890809E-2"/>
      </font>
    </dxf>
    <dxf>
      <font>
        <color rgb="FFFF0000"/>
      </font>
    </dxf>
    <dxf>
      <fill>
        <patternFill>
          <bgColor theme="0" tint="-0.34998626667073579"/>
        </patternFill>
      </fill>
    </dxf>
    <dxf>
      <font>
        <color rgb="FFFF0000"/>
      </font>
    </dxf>
    <dxf>
      <font>
        <color theme="2" tint="-9.9948118533890809E-2"/>
      </font>
    </dxf>
    <dxf>
      <font>
        <color rgb="FFFF0000"/>
      </font>
    </dxf>
    <dxf>
      <font>
        <color theme="2" tint="-9.9948118533890809E-2"/>
      </font>
    </dxf>
    <dxf>
      <font>
        <color theme="2" tint="-9.9948118533890809E-2"/>
      </font>
    </dxf>
    <dxf>
      <font>
        <color rgb="FFFF0000"/>
      </font>
    </dxf>
    <dxf>
      <font>
        <color rgb="FFFF0000"/>
      </font>
    </dxf>
    <dxf>
      <font>
        <color rgb="FFFF0000"/>
      </font>
    </dxf>
    <dxf>
      <font>
        <color theme="2" tint="-9.9948118533890809E-2"/>
      </font>
    </dxf>
    <dxf>
      <font>
        <color rgb="FFFF0000"/>
      </font>
    </dxf>
    <dxf>
      <font>
        <color theme="2" tint="-9.9948118533890809E-2"/>
      </font>
    </dxf>
    <dxf>
      <font>
        <color theme="2"/>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0"/>
      </font>
    </dxf>
    <dxf>
      <font>
        <color theme="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dxf>
    <dxf>
      <font>
        <color rgb="FFFF0000"/>
      </font>
    </dxf>
    <dxf>
      <font>
        <color theme="2" tint="-9.9948118533890809E-2"/>
      </font>
    </dxf>
    <dxf>
      <font>
        <color rgb="FFFF0000"/>
      </font>
    </dxf>
    <dxf>
      <font>
        <color theme="2" tint="-9.9948118533890809E-2"/>
      </font>
    </dxf>
    <dxf>
      <font>
        <color rgb="FFFF0000"/>
      </font>
    </dxf>
    <dxf>
      <font>
        <color theme="2" tint="-9.9948118533890809E-2"/>
      </font>
    </dxf>
    <dxf>
      <font>
        <color theme="2" tint="-9.9948118533890809E-2"/>
      </font>
    </dxf>
    <dxf>
      <font>
        <color rgb="FFFF0000"/>
      </font>
    </dxf>
    <dxf>
      <font>
        <color theme="2" tint="-9.9948118533890809E-2"/>
      </font>
    </dxf>
    <dxf>
      <font>
        <color theme="2" tint="-9.9948118533890809E-2"/>
      </font>
    </dxf>
    <dxf>
      <font>
        <color rgb="FFFF0000"/>
      </font>
    </dxf>
    <dxf>
      <font>
        <color theme="2" tint="-9.9948118533890809E-2"/>
      </font>
    </dxf>
    <dxf>
      <font>
        <color theme="2" tint="-9.9948118533890809E-2"/>
      </font>
    </dxf>
    <dxf>
      <font>
        <color rgb="FFFF0000"/>
      </font>
    </dxf>
    <dxf>
      <font>
        <color theme="2" tint="-9.9948118533890809E-2"/>
      </font>
    </dxf>
    <dxf>
      <font>
        <color theme="2" tint="-9.9948118533890809E-2"/>
      </font>
    </dxf>
    <dxf>
      <font>
        <color rgb="FFFF0000"/>
      </font>
    </dxf>
    <dxf>
      <font>
        <color theme="2" tint="-9.9948118533890809E-2"/>
      </font>
    </dxf>
    <dxf>
      <font>
        <color theme="2" tint="-9.9948118533890809E-2"/>
      </font>
    </dxf>
    <dxf>
      <font>
        <color rgb="FFFF0000"/>
      </font>
    </dxf>
    <dxf>
      <font>
        <color theme="2" tint="-9.9948118533890809E-2"/>
      </font>
    </dxf>
    <dxf>
      <font>
        <color theme="2" tint="-9.9948118533890809E-2"/>
      </font>
    </dxf>
    <dxf>
      <font>
        <color rgb="FFFF0000"/>
      </font>
    </dxf>
    <dxf>
      <font>
        <color theme="2" tint="-9.9948118533890809E-2"/>
      </font>
    </dxf>
    <dxf>
      <font>
        <color rgb="FFFF0000"/>
      </font>
    </dxf>
    <dxf>
      <font>
        <color theme="2" tint="-9.9948118533890809E-2"/>
      </font>
    </dxf>
    <dxf>
      <font>
        <color theme="2" tint="-9.9948118533890809E-2"/>
      </font>
    </dxf>
    <dxf>
      <font>
        <color rgb="FFFF0000"/>
      </font>
    </dxf>
    <dxf>
      <font>
        <color rgb="FFFF0000"/>
      </font>
    </dxf>
    <dxf>
      <font>
        <color rgb="FFFF0000"/>
      </font>
    </dxf>
    <dxf>
      <font>
        <color rgb="FFFF0000"/>
      </font>
    </dxf>
    <dxf>
      <font>
        <color theme="2" tint="-9.9948118533890809E-2"/>
      </font>
    </dxf>
    <dxf>
      <font>
        <color rgb="FFFF0000"/>
      </font>
    </dxf>
    <dxf>
      <font>
        <color theme="2" tint="-9.9948118533890809E-2"/>
      </font>
    </dxf>
    <dxf>
      <font>
        <color theme="2"/>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0"/>
      </font>
    </dxf>
    <dxf>
      <font>
        <color rgb="FFFF0000"/>
      </font>
    </dxf>
    <dxf>
      <font>
        <color rgb="FFFF0000"/>
      </font>
    </dxf>
    <dxf>
      <fill>
        <patternFill>
          <bgColor theme="0" tint="-0.24994659260841701"/>
        </patternFill>
      </fill>
    </dxf>
    <dxf>
      <font>
        <color theme="2" tint="-9.9948118533890809E-2"/>
      </font>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dxf>
  </dxfs>
  <tableStyles count="0" defaultTableStyle="TableStyleMedium2" defaultPivotStyle="PivotStyleLight16"/>
  <colors>
    <mruColors>
      <color rgb="FF3054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47625</xdr:rowOff>
    </xdr:from>
    <xdr:to>
      <xdr:col>2</xdr:col>
      <xdr:colOff>38100</xdr:colOff>
      <xdr:row>1</xdr:row>
      <xdr:rowOff>174625</xdr:rowOff>
    </xdr:to>
    <xdr:pic>
      <xdr:nvPicPr>
        <xdr:cNvPr id="2" name="Picture 1" descr="City Of Toronto logo in black" title="Official City of Toronto Logo">
          <a:extLst>
            <a:ext uri="{FF2B5EF4-FFF2-40B4-BE49-F238E27FC236}">
              <a16:creationId xmlns:a16="http://schemas.microsoft.com/office/drawing/2014/main" id="{61A44F80-306D-0B83-5DA9-3E04F09B4F64}"/>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14300" y="47625"/>
          <a:ext cx="1143000" cy="355600"/>
        </a:xfrm>
        <a:prstGeom prst="rect">
          <a:avLst/>
        </a:prstGeom>
        <a:noFill/>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B8662-C368-4478-9B90-8E8DB640EBCA}">
  <dimension ref="A1:H17"/>
  <sheetViews>
    <sheetView tabSelected="1" view="pageBreakPreview" zoomScale="130" zoomScaleNormal="100" zoomScaleSheetLayoutView="130" workbookViewId="0">
      <selection activeCell="E7" sqref="E7:H7"/>
    </sheetView>
  </sheetViews>
  <sheetFormatPr defaultRowHeight="15" x14ac:dyDescent="0.25"/>
  <cols>
    <col min="4" max="4" width="10.7109375" customWidth="1"/>
    <col min="6" max="6" width="21.85546875" customWidth="1"/>
    <col min="8" max="8" width="40.42578125" customWidth="1"/>
  </cols>
  <sheetData>
    <row r="1" spans="1:8" ht="18" x14ac:dyDescent="0.25">
      <c r="A1" s="171" t="s">
        <v>0</v>
      </c>
      <c r="B1" s="171"/>
      <c r="C1" s="171"/>
      <c r="D1" s="171"/>
      <c r="E1" s="171"/>
      <c r="F1" s="171"/>
      <c r="G1" s="171"/>
      <c r="H1" s="171"/>
    </row>
    <row r="2" spans="1:8" ht="18" x14ac:dyDescent="0.25">
      <c r="A2" s="171" t="s">
        <v>1</v>
      </c>
      <c r="B2" s="171"/>
      <c r="C2" s="171"/>
      <c r="D2" s="171"/>
      <c r="E2" s="171"/>
      <c r="F2" s="171"/>
      <c r="G2" s="171"/>
      <c r="H2" s="171"/>
    </row>
    <row r="3" spans="1:8" ht="18" x14ac:dyDescent="0.25">
      <c r="A3" s="171"/>
      <c r="B3" s="171"/>
      <c r="C3" s="171"/>
      <c r="D3" s="171"/>
      <c r="E3" s="171"/>
      <c r="F3" s="171"/>
      <c r="G3" s="171"/>
      <c r="H3" s="171"/>
    </row>
    <row r="4" spans="1:8" ht="18" x14ac:dyDescent="0.25">
      <c r="A4" s="171" t="s">
        <v>2</v>
      </c>
      <c r="B4" s="171"/>
      <c r="C4" s="171"/>
      <c r="D4" s="171"/>
      <c r="E4" s="171"/>
      <c r="F4" s="171"/>
      <c r="G4" s="171"/>
      <c r="H4" s="171"/>
    </row>
    <row r="5" spans="1:8" ht="115.5" customHeight="1" x14ac:dyDescent="0.25">
      <c r="A5" s="172" t="s">
        <v>125</v>
      </c>
      <c r="B5" s="172"/>
      <c r="C5" s="172"/>
      <c r="D5" s="172"/>
      <c r="E5" s="172"/>
      <c r="F5" s="172"/>
      <c r="G5" s="172"/>
      <c r="H5" s="172"/>
    </row>
    <row r="6" spans="1:8" ht="20.25" customHeight="1" x14ac:dyDescent="0.25">
      <c r="A6" s="174" t="s">
        <v>3</v>
      </c>
      <c r="B6" s="174"/>
      <c r="C6" s="174"/>
      <c r="D6" s="174"/>
      <c r="E6" s="174"/>
      <c r="F6" s="174"/>
      <c r="G6" s="174"/>
      <c r="H6" s="174"/>
    </row>
    <row r="7" spans="1:8" ht="323.25" customHeight="1" x14ac:dyDescent="0.25">
      <c r="A7" s="175" t="s">
        <v>4</v>
      </c>
      <c r="B7" s="175"/>
      <c r="C7" s="175"/>
      <c r="D7" s="175"/>
      <c r="E7" s="178" t="s">
        <v>126</v>
      </c>
      <c r="F7" s="178"/>
      <c r="G7" s="178"/>
      <c r="H7" s="178"/>
    </row>
    <row r="8" spans="1:8" ht="31.5" customHeight="1" x14ac:dyDescent="0.25">
      <c r="A8" s="176" t="s">
        <v>5</v>
      </c>
      <c r="B8" s="176"/>
      <c r="C8" s="176"/>
      <c r="D8" s="176"/>
      <c r="E8" s="169" t="s">
        <v>6</v>
      </c>
      <c r="F8" s="169"/>
      <c r="G8" s="169"/>
      <c r="H8" s="169"/>
    </row>
    <row r="9" spans="1:8" ht="48" customHeight="1" x14ac:dyDescent="0.25">
      <c r="A9" s="177" t="s">
        <v>7</v>
      </c>
      <c r="B9" s="177"/>
      <c r="C9" s="177"/>
      <c r="D9" s="177"/>
      <c r="E9" s="169" t="s">
        <v>8</v>
      </c>
      <c r="F9" s="169"/>
      <c r="G9" s="169"/>
      <c r="H9" s="169"/>
    </row>
    <row r="10" spans="1:8" ht="168.75" customHeight="1" x14ac:dyDescent="0.25">
      <c r="A10" s="173" t="s">
        <v>9</v>
      </c>
      <c r="B10" s="173"/>
      <c r="C10" s="173"/>
      <c r="D10" s="173"/>
      <c r="E10" s="173"/>
      <c r="F10" s="173"/>
      <c r="G10" s="173"/>
      <c r="H10" s="173"/>
    </row>
    <row r="11" spans="1:8" ht="6" customHeight="1" x14ac:dyDescent="0.25">
      <c r="A11" s="1"/>
    </row>
    <row r="12" spans="1:8" x14ac:dyDescent="0.25">
      <c r="A12" s="170" t="s">
        <v>104</v>
      </c>
      <c r="B12" s="170"/>
    </row>
    <row r="13" spans="1:8" x14ac:dyDescent="0.25">
      <c r="A13" s="1"/>
    </row>
    <row r="14" spans="1:8" x14ac:dyDescent="0.25">
      <c r="A14" s="2"/>
    </row>
    <row r="15" spans="1:8" x14ac:dyDescent="0.25">
      <c r="A15" s="1"/>
    </row>
    <row r="16" spans="1:8" x14ac:dyDescent="0.25">
      <c r="A16" s="1"/>
    </row>
    <row r="17" spans="1:1" x14ac:dyDescent="0.25">
      <c r="A17" s="1"/>
    </row>
  </sheetData>
  <sheetProtection algorithmName="SHA-512" hashValue="VBqRQ/TQ5QFrtEe24vR7r0/yuBvIPRCzvWEget1z5j9be9Rjy6/TchcO7u2YNMVFlE/8qeXvqA3aBBTM/OYZIA==" saltValue="mcKB9gjbeVaCbIMpDvso5Q==" spinCount="100000" sheet="1" objects="1" scenarios="1"/>
  <mergeCells count="14">
    <mergeCell ref="E9:H9"/>
    <mergeCell ref="A12:B12"/>
    <mergeCell ref="A1:H1"/>
    <mergeCell ref="A2:H2"/>
    <mergeCell ref="A4:H4"/>
    <mergeCell ref="A5:H5"/>
    <mergeCell ref="A3:H3"/>
    <mergeCell ref="A10:H10"/>
    <mergeCell ref="A6:H6"/>
    <mergeCell ref="A7:D7"/>
    <mergeCell ref="A8:D8"/>
    <mergeCell ref="A9:D9"/>
    <mergeCell ref="E7:H7"/>
    <mergeCell ref="E8:H8"/>
  </mergeCells>
  <pageMargins left="0.7" right="0.7" top="0.75" bottom="0.75" header="0.3" footer="0.3"/>
  <pageSetup scale="76"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FA679-3179-46E3-A47B-A4A62DD7AB45}">
  <sheetPr>
    <tabColor rgb="FF92D050"/>
  </sheetPr>
  <dimension ref="A1:F167"/>
  <sheetViews>
    <sheetView showGridLines="0" view="pageBreakPreview" zoomScale="85" zoomScaleNormal="75" zoomScaleSheetLayoutView="85" workbookViewId="0">
      <selection activeCell="C78" sqref="C78"/>
    </sheetView>
  </sheetViews>
  <sheetFormatPr defaultRowHeight="15" x14ac:dyDescent="0.25"/>
  <cols>
    <col min="1" max="1" width="74.7109375" customWidth="1"/>
    <col min="2" max="2" width="28.5703125" customWidth="1"/>
    <col min="3" max="3" width="33.85546875" customWidth="1"/>
    <col min="4" max="4" width="32.5703125" customWidth="1"/>
    <col min="5" max="5" width="91.5703125" customWidth="1"/>
  </cols>
  <sheetData>
    <row r="1" spans="1:5" s="4" customFormat="1" ht="18" x14ac:dyDescent="0.25">
      <c r="A1" s="182" t="s">
        <v>0</v>
      </c>
      <c r="B1" s="183"/>
      <c r="C1" s="183"/>
      <c r="D1" s="183"/>
      <c r="E1" s="184"/>
    </row>
    <row r="2" spans="1:5" s="4" customFormat="1" ht="18" x14ac:dyDescent="0.25">
      <c r="A2" s="185" t="s">
        <v>10</v>
      </c>
      <c r="B2" s="186"/>
      <c r="C2" s="186"/>
      <c r="D2" s="186"/>
      <c r="E2" s="187"/>
    </row>
    <row r="3" spans="1:5" s="4" customFormat="1" ht="108" customHeight="1" x14ac:dyDescent="0.25">
      <c r="A3" s="188" t="s">
        <v>123</v>
      </c>
      <c r="B3" s="189"/>
      <c r="C3" s="189"/>
      <c r="D3" s="189"/>
      <c r="E3" s="190"/>
    </row>
    <row r="4" spans="1:5" s="3" customFormat="1" ht="5.25" customHeight="1" x14ac:dyDescent="0.2">
      <c r="A4" s="48"/>
      <c r="B4" s="46"/>
      <c r="C4" s="46"/>
      <c r="D4" s="46"/>
      <c r="E4" s="60"/>
    </row>
    <row r="5" spans="1:5" s="4" customFormat="1" ht="29.25" customHeight="1" x14ac:dyDescent="0.25">
      <c r="A5" s="191" t="s">
        <v>11</v>
      </c>
      <c r="B5" s="192"/>
      <c r="C5" s="192"/>
      <c r="D5" s="192"/>
      <c r="E5" s="193"/>
    </row>
    <row r="6" spans="1:5" s="3" customFormat="1" ht="15.75" x14ac:dyDescent="0.2">
      <c r="A6" s="47" t="s">
        <v>12</v>
      </c>
      <c r="B6" s="38" t="s">
        <v>131</v>
      </c>
      <c r="C6" s="194" t="str">
        <f>IF(B6="Yes","For-profit businesses: The total amount requested from the City for the CFIF Project must be no more than 75% of total CFIF Project cost.",IF(B6="No","Not-for-profit businesses: The total amount requested from the City for the CFIF Project can be up to 100% of total CFIF Project cost.",""))</f>
        <v/>
      </c>
      <c r="D6" s="195"/>
      <c r="E6" s="196"/>
    </row>
    <row r="7" spans="1:5" s="3" customFormat="1" ht="15.75" x14ac:dyDescent="0.2">
      <c r="A7" s="58" t="s">
        <v>14</v>
      </c>
      <c r="B7" s="59"/>
      <c r="C7" s="179" t="str">
        <f>"(The current amount requested from the City is "&amp;ROUND(A12*100,1)&amp;"% of the total CFIF Project cost.)"</f>
        <v>(The current amount requested from the City is 0% of the total CFIF Project cost.)</v>
      </c>
      <c r="D7" s="180"/>
      <c r="E7" s="181"/>
    </row>
    <row r="8" spans="1:5" s="3" customFormat="1" ht="31.5" x14ac:dyDescent="0.2">
      <c r="A8" s="55" t="s">
        <v>15</v>
      </c>
      <c r="B8" s="56" t="s">
        <v>16</v>
      </c>
      <c r="C8" s="57" t="s">
        <v>17</v>
      </c>
      <c r="D8" s="203" cm="1">
        <f t="array" ref="D8">IF(OR(SUMPRODUCT(--ISNUMBER(SEARCH("*exceeds*",E16:E69)))&gt;0,SUMPRODUCT(--ISNUMBER(SEARCH("*exeeds*",E85:E131)))&gt;0,E70="For-profit businesses: The total amount requested from the City for the CFIF Project must be no more than 75% of total CFIF Project cost.",E81="Total amount (anticipated + secured) does not match total anticipated CFIF Project cost",E143="Total amount (anticipated + secured) does not match total anticipated Green Workforce Project cost",B11&gt;35000,C11&gt;5000),"Once budget is complete, please review red error messages in column E and revise accordingly prior to submission.",)</f>
        <v>0</v>
      </c>
      <c r="E8" s="204"/>
    </row>
    <row r="9" spans="1:5" s="3" customFormat="1" ht="50.25" customHeight="1" x14ac:dyDescent="0.2">
      <c r="A9" s="49" t="s">
        <v>18</v>
      </c>
      <c r="B9" s="42"/>
      <c r="C9" s="61" t="s">
        <v>112</v>
      </c>
      <c r="D9" s="205"/>
      <c r="E9" s="206"/>
    </row>
    <row r="10" spans="1:5" s="3" customFormat="1" ht="15.75" x14ac:dyDescent="0.2">
      <c r="A10" s="49" t="s">
        <v>117</v>
      </c>
      <c r="B10" s="161">
        <f>B70</f>
        <v>0</v>
      </c>
      <c r="C10" s="162">
        <f>B132</f>
        <v>0</v>
      </c>
      <c r="D10" s="205"/>
      <c r="E10" s="206"/>
    </row>
    <row r="11" spans="1:5" s="3" customFormat="1" ht="15.75" x14ac:dyDescent="0.2">
      <c r="A11" s="50" t="s">
        <v>118</v>
      </c>
      <c r="B11" s="163">
        <f>C70</f>
        <v>0</v>
      </c>
      <c r="C11" s="164">
        <f>C132</f>
        <v>0</v>
      </c>
      <c r="D11" s="207"/>
      <c r="E11" s="208"/>
    </row>
    <row r="12" spans="1:5" s="3" customFormat="1" ht="6.75" customHeight="1" x14ac:dyDescent="0.2">
      <c r="A12" s="53">
        <f>IFERROR(B11/B10,0)</f>
        <v>0</v>
      </c>
      <c r="B12" s="53"/>
      <c r="C12" s="53"/>
      <c r="D12" s="53"/>
      <c r="E12" s="13"/>
    </row>
    <row r="13" spans="1:5" s="3" customFormat="1" ht="27.75" customHeight="1" x14ac:dyDescent="0.2">
      <c r="A13" s="209" t="s">
        <v>20</v>
      </c>
      <c r="B13" s="210"/>
      <c r="C13" s="210"/>
      <c r="D13" s="211"/>
      <c r="E13" s="54"/>
    </row>
    <row r="14" spans="1:5" ht="29.25" customHeight="1" x14ac:dyDescent="0.25">
      <c r="A14" s="128" t="s">
        <v>114</v>
      </c>
      <c r="B14" s="128" t="s">
        <v>113</v>
      </c>
      <c r="C14" s="128" t="s">
        <v>73</v>
      </c>
      <c r="D14" s="128" t="s">
        <v>115</v>
      </c>
      <c r="E14" s="158" t="s">
        <v>116</v>
      </c>
    </row>
    <row r="15" spans="1:5" x14ac:dyDescent="0.25">
      <c r="A15" s="133" t="s">
        <v>22</v>
      </c>
      <c r="B15" s="134"/>
      <c r="C15" s="134"/>
      <c r="D15" s="134"/>
      <c r="E15" s="132"/>
    </row>
    <row r="16" spans="1:5" x14ac:dyDescent="0.25">
      <c r="A16" s="129"/>
      <c r="B16" s="130"/>
      <c r="C16" s="130"/>
      <c r="D16" s="131">
        <f>B16-C16</f>
        <v>0</v>
      </c>
      <c r="E16" s="160">
        <f t="shared" ref="E16:E19" si="0">IF(D16&lt;0,"Amount requested from City (A) exceeds Anticipated Costs (A+B).",)</f>
        <v>0</v>
      </c>
    </row>
    <row r="17" spans="1:5" x14ac:dyDescent="0.25">
      <c r="A17" s="14"/>
      <c r="B17" s="21"/>
      <c r="C17" s="21"/>
      <c r="D17" s="8">
        <f t="shared" ref="D17:D19" si="1">B17-C17</f>
        <v>0</v>
      </c>
      <c r="E17" s="159">
        <f t="shared" si="0"/>
        <v>0</v>
      </c>
    </row>
    <row r="18" spans="1:5" x14ac:dyDescent="0.25">
      <c r="A18" s="14"/>
      <c r="B18" s="21"/>
      <c r="C18" s="21"/>
      <c r="D18" s="8">
        <f t="shared" si="1"/>
        <v>0</v>
      </c>
      <c r="E18" s="159">
        <f t="shared" si="0"/>
        <v>0</v>
      </c>
    </row>
    <row r="19" spans="1:5" x14ac:dyDescent="0.25">
      <c r="A19" s="14"/>
      <c r="B19" s="21"/>
      <c r="C19" s="21"/>
      <c r="D19" s="8">
        <f t="shared" si="1"/>
        <v>0</v>
      </c>
      <c r="E19" s="159">
        <f t="shared" si="0"/>
        <v>0</v>
      </c>
    </row>
    <row r="20" spans="1:5" ht="43.5" x14ac:dyDescent="0.25">
      <c r="A20" s="40" t="s">
        <v>127</v>
      </c>
      <c r="B20" s="7">
        <f>SUM(B16:B19)</f>
        <v>0</v>
      </c>
      <c r="C20" s="7">
        <f>SUM(C16:C19)</f>
        <v>0</v>
      </c>
      <c r="D20" s="7">
        <f t="shared" ref="D20" si="2">SUM(D16:D19)</f>
        <v>0</v>
      </c>
      <c r="E20" s="66">
        <f>IFERROR(IF(C20/$B$11&gt;0.5,"Amount requested from the City for this category currently represents "&amp;ROUND(C20/$B$11,2)*100&amp;"% of total request from the City, which exceeds the category cap of 50%. Please revise prior to submission once budget is complete.",C20/$B$11),)</f>
        <v>0</v>
      </c>
    </row>
    <row r="21" spans="1:5" x14ac:dyDescent="0.25">
      <c r="A21" s="133" t="s">
        <v>121</v>
      </c>
      <c r="B21" s="134"/>
      <c r="C21" s="134"/>
      <c r="D21" s="134"/>
      <c r="E21" s="135"/>
    </row>
    <row r="22" spans="1:5" x14ac:dyDescent="0.25">
      <c r="A22" s="14"/>
      <c r="B22" s="21"/>
      <c r="C22" s="21"/>
      <c r="D22" s="8">
        <f>B22-C22</f>
        <v>0</v>
      </c>
      <c r="E22" s="159">
        <f t="shared" ref="E22:E25" si="3">IF(D22&lt;0,"Amount requested from City (A) exceeds Anticipated Costs (A+B).",)</f>
        <v>0</v>
      </c>
    </row>
    <row r="23" spans="1:5" x14ac:dyDescent="0.25">
      <c r="A23" s="14"/>
      <c r="B23" s="21"/>
      <c r="C23" s="21"/>
      <c r="D23" s="8">
        <f t="shared" ref="D23:D25" si="4">B23-C23</f>
        <v>0</v>
      </c>
      <c r="E23" s="159">
        <f t="shared" si="3"/>
        <v>0</v>
      </c>
    </row>
    <row r="24" spans="1:5" x14ac:dyDescent="0.25">
      <c r="A24" s="14"/>
      <c r="B24" s="21"/>
      <c r="C24" s="21"/>
      <c r="D24" s="8">
        <f t="shared" si="4"/>
        <v>0</v>
      </c>
      <c r="E24" s="159">
        <f t="shared" si="3"/>
        <v>0</v>
      </c>
    </row>
    <row r="25" spans="1:5" x14ac:dyDescent="0.25">
      <c r="A25" s="14"/>
      <c r="B25" s="21"/>
      <c r="C25" s="21"/>
      <c r="D25" s="8">
        <f t="shared" si="4"/>
        <v>0</v>
      </c>
      <c r="E25" s="159">
        <f t="shared" si="3"/>
        <v>0</v>
      </c>
    </row>
    <row r="26" spans="1:5" ht="51.75" customHeight="1" x14ac:dyDescent="0.25">
      <c r="A26" s="40" t="s">
        <v>127</v>
      </c>
      <c r="B26" s="7">
        <f>SUM(B22:B25)</f>
        <v>0</v>
      </c>
      <c r="C26" s="7">
        <f>SUM(C22:C25)</f>
        <v>0</v>
      </c>
      <c r="D26" s="7">
        <f>SUM(D22:D25)</f>
        <v>0</v>
      </c>
      <c r="E26" s="66">
        <f>IFERROR(IF(C26/$B$11&gt;0.5,"Amount requested from the City for this category currently represents "&amp;ROUND(C26/$B$11,2)*100&amp;"% of total request from the City, which exceeds the category cap of 50%. Please revise prior to submission once budget is complete.",C26/$B$11),)</f>
        <v>0</v>
      </c>
    </row>
    <row r="27" spans="1:5" ht="15" customHeight="1" x14ac:dyDescent="0.25">
      <c r="A27" s="138" t="s">
        <v>24</v>
      </c>
      <c r="B27" s="139"/>
      <c r="C27" s="136"/>
      <c r="D27" s="136"/>
      <c r="E27" s="137"/>
    </row>
    <row r="28" spans="1:5" x14ac:dyDescent="0.25">
      <c r="A28" s="14"/>
      <c r="C28" s="21"/>
      <c r="D28" s="8">
        <f>B27-C28</f>
        <v>0</v>
      </c>
      <c r="E28" s="159">
        <f t="shared" ref="E28:E31" si="5">IF(D28&lt;0,"Amount requested from City (A) exceeds Anticipated Costs (A+B).",)</f>
        <v>0</v>
      </c>
    </row>
    <row r="29" spans="1:5" x14ac:dyDescent="0.25">
      <c r="A29" s="14"/>
      <c r="B29" s="21"/>
      <c r="C29" s="21"/>
      <c r="D29" s="8">
        <f t="shared" ref="D29:D31" si="6">B29-C29</f>
        <v>0</v>
      </c>
      <c r="E29" s="159">
        <f t="shared" si="5"/>
        <v>0</v>
      </c>
    </row>
    <row r="30" spans="1:5" x14ac:dyDescent="0.25">
      <c r="A30" s="14"/>
      <c r="B30" s="21"/>
      <c r="C30" s="21"/>
      <c r="D30" s="8">
        <f t="shared" si="6"/>
        <v>0</v>
      </c>
      <c r="E30" s="159">
        <f t="shared" si="5"/>
        <v>0</v>
      </c>
    </row>
    <row r="31" spans="1:5" x14ac:dyDescent="0.25">
      <c r="A31" s="14"/>
      <c r="B31" s="21"/>
      <c r="C31" s="21"/>
      <c r="D31" s="8">
        <f t="shared" si="6"/>
        <v>0</v>
      </c>
      <c r="E31" s="159">
        <f t="shared" si="5"/>
        <v>0</v>
      </c>
    </row>
    <row r="32" spans="1:5" ht="43.5" x14ac:dyDescent="0.25">
      <c r="A32" s="40" t="s">
        <v>128</v>
      </c>
      <c r="B32" s="141">
        <f>SUM(B27:B31)</f>
        <v>0</v>
      </c>
      <c r="C32" s="141">
        <f>SUM(C28:C31)</f>
        <v>0</v>
      </c>
      <c r="D32" s="141">
        <f>SUM(D28:D31)</f>
        <v>0</v>
      </c>
      <c r="E32" s="142">
        <f>IFERROR(IF(C32/$B$11&gt;0.15,"Amount requested from the City for this category currently represents "&amp;ROUND(C32/$B$11,2)*100&amp;"% of total request from the City, which exceeds the category cap of 15%. Please revise prior to submission once budget is complete.",C32/$B$11),)</f>
        <v>0</v>
      </c>
    </row>
    <row r="33" spans="1:5" x14ac:dyDescent="0.25">
      <c r="A33" s="133" t="s">
        <v>26</v>
      </c>
      <c r="B33" s="134"/>
      <c r="C33" s="134"/>
      <c r="D33" s="134"/>
      <c r="E33" s="132"/>
    </row>
    <row r="34" spans="1:5" x14ac:dyDescent="0.25">
      <c r="A34" s="129"/>
      <c r="B34" s="130"/>
      <c r="C34" s="130"/>
      <c r="D34" s="131">
        <f>B34-C34</f>
        <v>0</v>
      </c>
      <c r="E34" s="159">
        <f t="shared" ref="E34:E37" si="7">IF(D34&lt;0,"Amount requested from City (A) exceeds Anticipated Costs (A+B).",)</f>
        <v>0</v>
      </c>
    </row>
    <row r="35" spans="1:5" x14ac:dyDescent="0.25">
      <c r="A35" s="14"/>
      <c r="B35" s="21"/>
      <c r="C35" s="21"/>
      <c r="D35" s="8">
        <f t="shared" ref="D35:D37" si="8">B35-C35</f>
        <v>0</v>
      </c>
      <c r="E35" s="159">
        <f t="shared" si="7"/>
        <v>0</v>
      </c>
    </row>
    <row r="36" spans="1:5" x14ac:dyDescent="0.25">
      <c r="A36" s="14"/>
      <c r="B36" s="21"/>
      <c r="C36" s="21"/>
      <c r="D36" s="8">
        <f t="shared" si="8"/>
        <v>0</v>
      </c>
      <c r="E36" s="159">
        <f t="shared" si="7"/>
        <v>0</v>
      </c>
    </row>
    <row r="37" spans="1:5" x14ac:dyDescent="0.25">
      <c r="A37" s="14"/>
      <c r="B37" s="21"/>
      <c r="C37" s="21"/>
      <c r="D37" s="8">
        <f t="shared" si="8"/>
        <v>0</v>
      </c>
      <c r="E37" s="159">
        <f t="shared" si="7"/>
        <v>0</v>
      </c>
    </row>
    <row r="38" spans="1:5" ht="43.5" x14ac:dyDescent="0.25">
      <c r="A38" s="40" t="s">
        <v>128</v>
      </c>
      <c r="B38" s="141">
        <f>SUM(B34:B37)</f>
        <v>0</v>
      </c>
      <c r="C38" s="141">
        <f>SUM(C34:C37)</f>
        <v>0</v>
      </c>
      <c r="D38" s="141">
        <f>SUM(D34:D37)</f>
        <v>0</v>
      </c>
      <c r="E38" s="142">
        <f>IFERROR(IF(C38/$B$11&gt;0.15,"Amount requested from the City for this category currently represents "&amp;ROUND(C38/$B$11,2)*100&amp;"% of total request from the City, which exceeds the category cap of 15%. Please revise prior to submission once budget is complete.",C38/$B$11),)</f>
        <v>0</v>
      </c>
    </row>
    <row r="39" spans="1:5" x14ac:dyDescent="0.25">
      <c r="A39" s="133" t="s">
        <v>27</v>
      </c>
      <c r="B39" s="134"/>
      <c r="C39" s="134"/>
      <c r="D39" s="134"/>
      <c r="E39" s="132"/>
    </row>
    <row r="40" spans="1:5" x14ac:dyDescent="0.25">
      <c r="A40" s="129"/>
      <c r="B40" s="130"/>
      <c r="C40" s="130"/>
      <c r="D40" s="131">
        <f>B40-C40</f>
        <v>0</v>
      </c>
      <c r="E40" s="159">
        <f t="shared" ref="E40:E43" si="9">IF(D40&lt;0,"Amount requested from City (A) exceeds Anticipated Costs (A+B).",)</f>
        <v>0</v>
      </c>
    </row>
    <row r="41" spans="1:5" x14ac:dyDescent="0.25">
      <c r="A41" s="14"/>
      <c r="B41" s="21"/>
      <c r="C41" s="21"/>
      <c r="D41" s="8">
        <f t="shared" ref="D41:D43" si="10">B41-C41</f>
        <v>0</v>
      </c>
      <c r="E41" s="159">
        <f t="shared" si="9"/>
        <v>0</v>
      </c>
    </row>
    <row r="42" spans="1:5" x14ac:dyDescent="0.25">
      <c r="A42" s="14"/>
      <c r="B42" s="21"/>
      <c r="C42" s="21"/>
      <c r="D42" s="8">
        <f t="shared" si="10"/>
        <v>0</v>
      </c>
      <c r="E42" s="159">
        <f t="shared" si="9"/>
        <v>0</v>
      </c>
    </row>
    <row r="43" spans="1:5" x14ac:dyDescent="0.25">
      <c r="A43" s="14"/>
      <c r="B43" s="21"/>
      <c r="C43" s="21"/>
      <c r="D43" s="8">
        <f t="shared" si="10"/>
        <v>0</v>
      </c>
      <c r="E43" s="159">
        <f t="shared" si="9"/>
        <v>0</v>
      </c>
    </row>
    <row r="44" spans="1:5" ht="43.5" x14ac:dyDescent="0.25">
      <c r="A44" s="40" t="s">
        <v>128</v>
      </c>
      <c r="B44" s="7">
        <f>SUM(B40:B43)</f>
        <v>0</v>
      </c>
      <c r="C44" s="7">
        <f>SUM(C40:C43)</f>
        <v>0</v>
      </c>
      <c r="D44" s="7">
        <f>SUM(D40:D43)</f>
        <v>0</v>
      </c>
      <c r="E44" s="66">
        <f>IFERROR(IF(C44/$B$11&gt;0.15,"Amount requested from the City for this category currently represents "&amp;ROUND(C44/$B$11,2)*100&amp;"% of total request from the City, which exceeds the category cap of 15%. Please revise prior to submission once budget is complete.",C44/$B$11),)</f>
        <v>0</v>
      </c>
    </row>
    <row r="45" spans="1:5" x14ac:dyDescent="0.25">
      <c r="A45" s="126" t="s">
        <v>28</v>
      </c>
      <c r="B45" s="127"/>
      <c r="C45" s="127"/>
      <c r="D45" s="127"/>
      <c r="E45" s="143"/>
    </row>
    <row r="46" spans="1:5" x14ac:dyDescent="0.25">
      <c r="A46" s="129"/>
      <c r="B46" s="130"/>
      <c r="C46" s="130"/>
      <c r="D46" s="131">
        <f>B46-C46</f>
        <v>0</v>
      </c>
      <c r="E46" s="159">
        <f t="shared" ref="E46:E49" si="11">IF(D46&lt;0,"Amount requested from City (A) exceeds Anticipated Costs (A+B).",)</f>
        <v>0</v>
      </c>
    </row>
    <row r="47" spans="1:5" x14ac:dyDescent="0.25">
      <c r="A47" s="14"/>
      <c r="B47" s="21"/>
      <c r="C47" s="21"/>
      <c r="D47" s="8">
        <f t="shared" ref="D47:D49" si="12">B47-C47</f>
        <v>0</v>
      </c>
      <c r="E47" s="159">
        <f t="shared" si="11"/>
        <v>0</v>
      </c>
    </row>
    <row r="48" spans="1:5" x14ac:dyDescent="0.25">
      <c r="A48" s="14"/>
      <c r="B48" s="21"/>
      <c r="C48" s="21"/>
      <c r="D48" s="8">
        <f t="shared" si="12"/>
        <v>0</v>
      </c>
      <c r="E48" s="159">
        <f t="shared" si="11"/>
        <v>0</v>
      </c>
    </row>
    <row r="49" spans="1:5" x14ac:dyDescent="0.25">
      <c r="A49" s="14"/>
      <c r="B49" s="21"/>
      <c r="C49" s="21"/>
      <c r="D49" s="8">
        <f t="shared" si="12"/>
        <v>0</v>
      </c>
      <c r="E49" s="159">
        <f t="shared" si="11"/>
        <v>0</v>
      </c>
    </row>
    <row r="50" spans="1:5" ht="43.5" x14ac:dyDescent="0.25">
      <c r="A50" s="40" t="s">
        <v>128</v>
      </c>
      <c r="B50" s="141">
        <f>SUM(B46:B49)</f>
        <v>0</v>
      </c>
      <c r="C50" s="141">
        <f>SUM(C46:C49)</f>
        <v>0</v>
      </c>
      <c r="D50" s="141">
        <f>SUM(D46:D49)</f>
        <v>0</v>
      </c>
      <c r="E50" s="142">
        <f>IFERROR(IF(C50/$B$11&gt;0.15,"Amount requested from the City for this category currently represents "&amp;ROUND(C50/$B$11,2)*100&amp;"% of total request from the City, which exceeds the category cap of 15%. Please revise prior to submission once budget is complete.",C50/$B$11),)</f>
        <v>0</v>
      </c>
    </row>
    <row r="51" spans="1:5" x14ac:dyDescent="0.25">
      <c r="A51" s="133" t="s">
        <v>29</v>
      </c>
      <c r="B51" s="134"/>
      <c r="C51" s="134"/>
      <c r="D51" s="134"/>
      <c r="E51" s="132"/>
    </row>
    <row r="52" spans="1:5" x14ac:dyDescent="0.25">
      <c r="A52" s="129"/>
      <c r="B52" s="130"/>
      <c r="C52" s="130"/>
      <c r="D52" s="131">
        <f>B52-C52</f>
        <v>0</v>
      </c>
      <c r="E52" s="159">
        <f t="shared" ref="E52:E56" si="13">IF(D52&lt;0,"Amount requested from City (A) exceeds Anticipated Costs (A+B).",)</f>
        <v>0</v>
      </c>
    </row>
    <row r="53" spans="1:5" x14ac:dyDescent="0.25">
      <c r="A53" s="14"/>
      <c r="B53" s="21"/>
      <c r="C53" s="21"/>
      <c r="D53" s="8">
        <f t="shared" ref="D53:D56" si="14">B53-C53</f>
        <v>0</v>
      </c>
      <c r="E53" s="159">
        <f t="shared" si="13"/>
        <v>0</v>
      </c>
    </row>
    <row r="54" spans="1:5" x14ac:dyDescent="0.25">
      <c r="A54" s="14"/>
      <c r="B54" s="21"/>
      <c r="C54" s="21"/>
      <c r="D54" s="8">
        <f t="shared" si="14"/>
        <v>0</v>
      </c>
      <c r="E54" s="159">
        <f t="shared" si="13"/>
        <v>0</v>
      </c>
    </row>
    <row r="55" spans="1:5" x14ac:dyDescent="0.25">
      <c r="A55" s="14"/>
      <c r="B55" s="21"/>
      <c r="C55" s="21"/>
      <c r="D55" s="8">
        <f t="shared" si="14"/>
        <v>0</v>
      </c>
      <c r="E55" s="159">
        <f t="shared" si="13"/>
        <v>0</v>
      </c>
    </row>
    <row r="56" spans="1:5" x14ac:dyDescent="0.25">
      <c r="A56" s="51"/>
      <c r="B56" s="21"/>
      <c r="C56" s="21"/>
      <c r="D56" s="8">
        <f t="shared" si="14"/>
        <v>0</v>
      </c>
      <c r="E56" s="159">
        <f t="shared" si="13"/>
        <v>0</v>
      </c>
    </row>
    <row r="57" spans="1:5" ht="43.5" x14ac:dyDescent="0.25">
      <c r="A57" s="140" t="s">
        <v>129</v>
      </c>
      <c r="B57" s="141">
        <f>SUM(B52:B56)</f>
        <v>0</v>
      </c>
      <c r="C57" s="141">
        <f>SUM(C52:C56)</f>
        <v>0</v>
      </c>
      <c r="D57" s="141">
        <f>SUM(D52:D56)</f>
        <v>0</v>
      </c>
      <c r="E57" s="144">
        <f>IFERROR(C57/$B$11,)</f>
        <v>0</v>
      </c>
    </row>
    <row r="58" spans="1:5" x14ac:dyDescent="0.25">
      <c r="A58" s="126" t="s">
        <v>30</v>
      </c>
      <c r="B58" s="127"/>
      <c r="C58" s="127"/>
      <c r="D58" s="127"/>
      <c r="E58" s="132"/>
    </row>
    <row r="59" spans="1:5" x14ac:dyDescent="0.25">
      <c r="A59" s="129"/>
      <c r="B59" s="130"/>
      <c r="C59" s="130"/>
      <c r="D59" s="131">
        <f>B59-C59</f>
        <v>0</v>
      </c>
      <c r="E59" s="159">
        <f t="shared" ref="E59:E62" si="15">IF(D59&lt;0,"Amount requested from City (A) exceeds Anticipated Costs (A+B).",)</f>
        <v>0</v>
      </c>
    </row>
    <row r="60" spans="1:5" x14ac:dyDescent="0.25">
      <c r="A60" s="14"/>
      <c r="B60" s="21"/>
      <c r="C60" s="21"/>
      <c r="D60" s="8">
        <f t="shared" ref="D60:D62" si="16">B60-C60</f>
        <v>0</v>
      </c>
      <c r="E60" s="159">
        <f t="shared" si="15"/>
        <v>0</v>
      </c>
    </row>
    <row r="61" spans="1:5" x14ac:dyDescent="0.25">
      <c r="A61" s="14"/>
      <c r="B61" s="21"/>
      <c r="C61" s="21"/>
      <c r="D61" s="8">
        <f t="shared" si="16"/>
        <v>0</v>
      </c>
      <c r="E61" s="159">
        <f t="shared" si="15"/>
        <v>0</v>
      </c>
    </row>
    <row r="62" spans="1:5" x14ac:dyDescent="0.25">
      <c r="A62" s="14"/>
      <c r="B62" s="21"/>
      <c r="C62" s="21"/>
      <c r="D62" s="8">
        <f t="shared" si="16"/>
        <v>0</v>
      </c>
      <c r="E62" s="159">
        <f t="shared" si="15"/>
        <v>0</v>
      </c>
    </row>
    <row r="63" spans="1:5" ht="43.5" x14ac:dyDescent="0.25">
      <c r="A63" s="140" t="s">
        <v>129</v>
      </c>
      <c r="B63" s="141">
        <f>SUM(B59:B62)</f>
        <v>0</v>
      </c>
      <c r="C63" s="141">
        <f>SUM(C59:C62)</f>
        <v>0</v>
      </c>
      <c r="D63" s="141">
        <f t="shared" ref="D63" si="17">SUM(D59:D62)</f>
        <v>0</v>
      </c>
      <c r="E63" s="144">
        <f>IFERROR(C63/$B$11,)</f>
        <v>0</v>
      </c>
    </row>
    <row r="64" spans="1:5" x14ac:dyDescent="0.25">
      <c r="A64" s="197" t="s">
        <v>31</v>
      </c>
      <c r="B64" s="198"/>
      <c r="C64" s="198"/>
      <c r="D64" s="198"/>
      <c r="E64" s="132"/>
    </row>
    <row r="65" spans="1:6" x14ac:dyDescent="0.25">
      <c r="A65" s="145"/>
      <c r="B65" s="130"/>
      <c r="C65" s="130"/>
      <c r="D65" s="131">
        <f>B65-C65</f>
        <v>0</v>
      </c>
      <c r="E65" s="159">
        <f t="shared" ref="E65:E68" si="18">IF(D65&lt;0,"Amount requested from City (A) exceeds Anticipated Costs (A+B).",)</f>
        <v>0</v>
      </c>
    </row>
    <row r="66" spans="1:6" x14ac:dyDescent="0.25">
      <c r="A66" s="14"/>
      <c r="B66" s="21"/>
      <c r="C66" s="21"/>
      <c r="D66" s="8">
        <f t="shared" ref="D66:D68" si="19">B66-C66</f>
        <v>0</v>
      </c>
      <c r="E66" s="159">
        <f t="shared" si="18"/>
        <v>0</v>
      </c>
    </row>
    <row r="67" spans="1:6" x14ac:dyDescent="0.25">
      <c r="A67" s="14"/>
      <c r="B67" s="21"/>
      <c r="C67" s="21"/>
      <c r="D67" s="8">
        <f t="shared" si="19"/>
        <v>0</v>
      </c>
      <c r="E67" s="159">
        <f t="shared" si="18"/>
        <v>0</v>
      </c>
    </row>
    <row r="68" spans="1:6" x14ac:dyDescent="0.25">
      <c r="A68" s="14"/>
      <c r="B68" s="21"/>
      <c r="C68" s="21"/>
      <c r="D68" s="8">
        <f t="shared" si="19"/>
        <v>0</v>
      </c>
      <c r="E68" s="159">
        <f t="shared" si="18"/>
        <v>0</v>
      </c>
    </row>
    <row r="69" spans="1:6" ht="43.5" x14ac:dyDescent="0.25">
      <c r="A69" s="40" t="s">
        <v>128</v>
      </c>
      <c r="B69" s="7">
        <f>SUM(B65:B68)</f>
        <v>0</v>
      </c>
      <c r="C69" s="7">
        <f>SUM(C65:C68)</f>
        <v>0</v>
      </c>
      <c r="D69" s="7">
        <f t="shared" ref="D69" si="20">SUM(D65:D68)</f>
        <v>0</v>
      </c>
      <c r="E69" s="66">
        <f>IFERROR(IF(C69/$B$11&gt;0.15,"Amount requested from the City for this category currently represents "&amp;ROUND(C69/$B$11,2)*100&amp;"% of total request from the City, which exceeds the category cap of 15%. Please revise prior to submission once budget is complete.""",C69/$B$11),)</f>
        <v>0</v>
      </c>
    </row>
    <row r="70" spans="1:6" ht="29.25" customHeight="1" x14ac:dyDescent="0.25">
      <c r="A70" s="18" t="s">
        <v>32</v>
      </c>
      <c r="B70" s="6">
        <f>B26+B32+B38+B44+B50+B20+B57+B63+B69</f>
        <v>0</v>
      </c>
      <c r="C70" s="6">
        <f>C26+C32+C38+C44+C50+C20+C57+C63+C69</f>
        <v>0</v>
      </c>
      <c r="D70" s="6">
        <f>D26+D32+D38+D44+D50+D20+D57+D63+D69</f>
        <v>0</v>
      </c>
      <c r="E70" s="168">
        <f>IFERROR(IF(C70&gt;35000,"Amount requested from the City exceeds the maximum allowable.",IF(B6="Yes",IF(C70/B70&gt;0.75,"The total amount requested from the City for the CFIF Project exceeds 75% of total CFIF Project cost.",),)),)</f>
        <v>0</v>
      </c>
      <c r="F70" s="167">
        <f>SUM(E69,E63,E57,E50,E44,E38,E32,E26,E20)</f>
        <v>0</v>
      </c>
    </row>
    <row r="71" spans="1:6" ht="9.75" customHeight="1" x14ac:dyDescent="0.25">
      <c r="A71" s="27"/>
      <c r="B71" s="28"/>
      <c r="C71" s="28"/>
      <c r="D71" s="52"/>
    </row>
    <row r="72" spans="1:6" ht="29.25" customHeight="1" x14ac:dyDescent="0.25">
      <c r="A72" s="199" t="s">
        <v>33</v>
      </c>
      <c r="B72" s="200"/>
      <c r="C72" s="200"/>
      <c r="D72" s="201"/>
      <c r="E72" s="29"/>
    </row>
    <row r="73" spans="1:6" ht="18" x14ac:dyDescent="0.25">
      <c r="A73" s="30" t="s">
        <v>34</v>
      </c>
      <c r="B73" s="31"/>
      <c r="C73" s="31"/>
      <c r="D73" s="31"/>
      <c r="E73" s="32"/>
    </row>
    <row r="74" spans="1:6" ht="29.25" customHeight="1" x14ac:dyDescent="0.25">
      <c r="A74" s="17" t="s">
        <v>35</v>
      </c>
      <c r="B74" s="17" t="s">
        <v>36</v>
      </c>
      <c r="C74" s="16" t="s">
        <v>37</v>
      </c>
      <c r="D74" s="16" t="s">
        <v>38</v>
      </c>
      <c r="E74" s="16" t="s">
        <v>39</v>
      </c>
    </row>
    <row r="75" spans="1:6" ht="42.75" x14ac:dyDescent="0.25">
      <c r="A75" s="11" t="s">
        <v>40</v>
      </c>
      <c r="B75" s="25">
        <f>$C$70</f>
        <v>0</v>
      </c>
      <c r="C75" s="10">
        <v>0</v>
      </c>
      <c r="D75" s="8">
        <f>B75+C75</f>
        <v>0</v>
      </c>
      <c r="E75" s="41" t="s">
        <v>41</v>
      </c>
    </row>
    <row r="76" spans="1:6" ht="29.25" customHeight="1" x14ac:dyDescent="0.25">
      <c r="A76" s="11" t="s">
        <v>42</v>
      </c>
      <c r="B76" s="22"/>
      <c r="C76" s="22"/>
      <c r="D76" s="8">
        <f t="shared" ref="D76:D80" si="21">B76+C76</f>
        <v>0</v>
      </c>
      <c r="E76" s="39"/>
    </row>
    <row r="77" spans="1:6" ht="29.25" customHeight="1" x14ac:dyDescent="0.25">
      <c r="A77" s="12" t="s">
        <v>43</v>
      </c>
      <c r="B77" s="22"/>
      <c r="C77" s="22"/>
      <c r="D77" s="8">
        <f t="shared" si="21"/>
        <v>0</v>
      </c>
      <c r="E77" s="39"/>
    </row>
    <row r="78" spans="1:6" ht="29.25" customHeight="1" x14ac:dyDescent="0.25">
      <c r="A78" s="12" t="s">
        <v>44</v>
      </c>
      <c r="B78" s="22"/>
      <c r="C78" s="22"/>
      <c r="D78" s="8">
        <f>B78+C78</f>
        <v>0</v>
      </c>
      <c r="E78" s="39"/>
    </row>
    <row r="79" spans="1:6" ht="29.25" customHeight="1" x14ac:dyDescent="0.25">
      <c r="A79" s="12" t="s">
        <v>45</v>
      </c>
      <c r="B79" s="22"/>
      <c r="C79" s="22"/>
      <c r="D79" s="8">
        <f>B79+C79</f>
        <v>0</v>
      </c>
      <c r="E79" s="39"/>
    </row>
    <row r="80" spans="1:6" ht="29.25" customHeight="1" x14ac:dyDescent="0.25">
      <c r="A80" s="12" t="s">
        <v>46</v>
      </c>
      <c r="B80" s="22"/>
      <c r="C80" s="22"/>
      <c r="D80" s="8">
        <f t="shared" si="21"/>
        <v>0</v>
      </c>
      <c r="E80" s="39"/>
    </row>
    <row r="81" spans="1:5" ht="29.25" customHeight="1" x14ac:dyDescent="0.25">
      <c r="A81" s="19" t="s">
        <v>47</v>
      </c>
      <c r="B81" s="23">
        <f>SUM(B75:B80)</f>
        <v>0</v>
      </c>
      <c r="C81" s="23">
        <f>SUM(C75:C80)</f>
        <v>0</v>
      </c>
      <c r="D81" s="23">
        <f>B81+C81</f>
        <v>0</v>
      </c>
      <c r="E81" s="165">
        <f>IF(D81&lt;&gt;B70,"Total amount (anticipated + secured) does not match total anticipated CFIF Project cost",)</f>
        <v>0</v>
      </c>
    </row>
    <row r="82" spans="1:5" ht="29.25" customHeight="1" x14ac:dyDescent="0.25">
      <c r="A82" s="202" t="s">
        <v>103</v>
      </c>
      <c r="B82" s="202"/>
      <c r="C82" s="202"/>
      <c r="D82" s="202"/>
      <c r="E82" s="202"/>
    </row>
    <row r="83" spans="1:5" ht="29.25" customHeight="1" x14ac:dyDescent="0.25">
      <c r="A83" s="128" t="s">
        <v>114</v>
      </c>
      <c r="B83" s="128" t="s">
        <v>113</v>
      </c>
      <c r="C83" s="128" t="s">
        <v>73</v>
      </c>
      <c r="D83" s="128" t="s">
        <v>115</v>
      </c>
      <c r="E83" s="158" t="s">
        <v>116</v>
      </c>
    </row>
    <row r="84" spans="1:5" x14ac:dyDescent="0.25">
      <c r="A84" s="146" t="s">
        <v>102</v>
      </c>
      <c r="B84" s="147"/>
      <c r="C84" s="147"/>
      <c r="D84" s="147"/>
      <c r="E84" s="150"/>
    </row>
    <row r="85" spans="1:5" x14ac:dyDescent="0.25">
      <c r="A85" s="148"/>
      <c r="B85" s="149"/>
      <c r="C85" s="149"/>
      <c r="D85" s="131">
        <f>B85-C85</f>
        <v>0</v>
      </c>
      <c r="E85" s="159">
        <f t="shared" ref="E85:E88" si="22">IF(D85&lt;0,"Amount requested from City (A) exceeds Anticipated Costs (A+B).",)</f>
        <v>0</v>
      </c>
    </row>
    <row r="86" spans="1:5" x14ac:dyDescent="0.25">
      <c r="A86" s="125"/>
      <c r="B86" s="124"/>
      <c r="C86" s="124"/>
      <c r="D86" s="8">
        <f t="shared" ref="D86:D88" si="23">B86-C86</f>
        <v>0</v>
      </c>
      <c r="E86" s="159">
        <f t="shared" si="22"/>
        <v>0</v>
      </c>
    </row>
    <row r="87" spans="1:5" x14ac:dyDescent="0.25">
      <c r="A87" s="125"/>
      <c r="B87" s="124"/>
      <c r="C87" s="124"/>
      <c r="D87" s="8">
        <f t="shared" si="23"/>
        <v>0</v>
      </c>
      <c r="E87" s="159">
        <f t="shared" si="22"/>
        <v>0</v>
      </c>
    </row>
    <row r="88" spans="1:5" x14ac:dyDescent="0.25">
      <c r="A88" s="125"/>
      <c r="B88" s="124"/>
      <c r="C88" s="124"/>
      <c r="D88" s="8">
        <f t="shared" si="23"/>
        <v>0</v>
      </c>
      <c r="E88" s="159">
        <f t="shared" si="22"/>
        <v>0</v>
      </c>
    </row>
    <row r="89" spans="1:5" ht="51.75" customHeight="1" x14ac:dyDescent="0.25">
      <c r="A89" s="40" t="s">
        <v>130</v>
      </c>
      <c r="B89" s="141">
        <f>SUM(B85:B88)</f>
        <v>0</v>
      </c>
      <c r="C89" s="141">
        <f>SUM(C85:C88)</f>
        <v>0</v>
      </c>
      <c r="D89" s="141">
        <f>SUM(D85:D88)</f>
        <v>0</v>
      </c>
      <c r="E89" s="153">
        <f>IFERROR(C89/$C$11,)</f>
        <v>0</v>
      </c>
    </row>
    <row r="90" spans="1:5" x14ac:dyDescent="0.25">
      <c r="A90" s="146" t="s">
        <v>101</v>
      </c>
      <c r="B90" s="147"/>
      <c r="C90" s="147"/>
      <c r="D90" s="147"/>
      <c r="E90" s="154"/>
    </row>
    <row r="91" spans="1:5" s="5" customFormat="1" x14ac:dyDescent="0.25">
      <c r="A91" s="148"/>
      <c r="B91" s="149"/>
      <c r="C91" s="149"/>
      <c r="D91" s="131">
        <f>B91-C91</f>
        <v>0</v>
      </c>
      <c r="E91" s="159">
        <f t="shared" ref="E91:E94" si="24">IF(D91&lt;0,"Amount requested from City (A) exceeds Anticipated Costs (A+B).",)</f>
        <v>0</v>
      </c>
    </row>
    <row r="92" spans="1:5" x14ac:dyDescent="0.25">
      <c r="A92" s="125"/>
      <c r="B92" s="124"/>
      <c r="C92" s="124"/>
      <c r="D92" s="8">
        <f t="shared" ref="D92:D94" si="25">B92-C92</f>
        <v>0</v>
      </c>
      <c r="E92" s="159">
        <f t="shared" si="24"/>
        <v>0</v>
      </c>
    </row>
    <row r="93" spans="1:5" x14ac:dyDescent="0.25">
      <c r="A93" s="125"/>
      <c r="B93" s="124"/>
      <c r="C93" s="124"/>
      <c r="D93" s="8">
        <f t="shared" si="25"/>
        <v>0</v>
      </c>
      <c r="E93" s="159">
        <f t="shared" si="24"/>
        <v>0</v>
      </c>
    </row>
    <row r="94" spans="1:5" x14ac:dyDescent="0.25">
      <c r="A94" s="125"/>
      <c r="B94" s="124"/>
      <c r="C94" s="124"/>
      <c r="D94" s="8">
        <f t="shared" si="25"/>
        <v>0</v>
      </c>
      <c r="E94" s="159">
        <f t="shared" si="24"/>
        <v>0</v>
      </c>
    </row>
    <row r="95" spans="1:5" ht="51.75" customHeight="1" x14ac:dyDescent="0.25">
      <c r="A95" s="40" t="s">
        <v>130</v>
      </c>
      <c r="B95" s="141">
        <f>SUM(B91:B94)</f>
        <v>0</v>
      </c>
      <c r="C95" s="141">
        <f>SUM(C91:C94)</f>
        <v>0</v>
      </c>
      <c r="D95" s="141">
        <f>SUM(D91:D94)</f>
        <v>0</v>
      </c>
      <c r="E95" s="153">
        <f>IFERROR(C95/$C$11,)</f>
        <v>0</v>
      </c>
    </row>
    <row r="96" spans="1:5" x14ac:dyDescent="0.25">
      <c r="A96" s="146" t="s">
        <v>100</v>
      </c>
      <c r="B96" s="147"/>
      <c r="C96" s="147"/>
      <c r="D96" s="147"/>
      <c r="E96" s="150"/>
    </row>
    <row r="97" spans="1:5" s="5" customFormat="1" x14ac:dyDescent="0.25">
      <c r="A97" s="148"/>
      <c r="B97" s="149"/>
      <c r="C97" s="149"/>
      <c r="D97" s="131">
        <f>B97-C97</f>
        <v>0</v>
      </c>
      <c r="E97" s="159">
        <f t="shared" ref="E97:E100" si="26">IF(D97&lt;0,"Amount requested from City (A) exceeds Anticipated Costs (A+B).",)</f>
        <v>0</v>
      </c>
    </row>
    <row r="98" spans="1:5" x14ac:dyDescent="0.25">
      <c r="A98" s="125"/>
      <c r="B98" s="124"/>
      <c r="C98" s="124"/>
      <c r="D98" s="8">
        <f t="shared" ref="D98:D100" si="27">B98-C98</f>
        <v>0</v>
      </c>
      <c r="E98" s="159">
        <f t="shared" si="26"/>
        <v>0</v>
      </c>
    </row>
    <row r="99" spans="1:5" x14ac:dyDescent="0.25">
      <c r="A99" s="125"/>
      <c r="B99" s="124"/>
      <c r="C99" s="124"/>
      <c r="D99" s="8">
        <f t="shared" si="27"/>
        <v>0</v>
      </c>
      <c r="E99" s="159">
        <f t="shared" si="26"/>
        <v>0</v>
      </c>
    </row>
    <row r="100" spans="1:5" x14ac:dyDescent="0.25">
      <c r="A100" s="125"/>
      <c r="B100" s="124"/>
      <c r="C100" s="124"/>
      <c r="D100" s="8">
        <f t="shared" si="27"/>
        <v>0</v>
      </c>
      <c r="E100" s="159">
        <f t="shared" si="26"/>
        <v>0</v>
      </c>
    </row>
    <row r="101" spans="1:5" ht="51.75" customHeight="1" x14ac:dyDescent="0.25">
      <c r="A101" s="40" t="s">
        <v>130</v>
      </c>
      <c r="B101" s="141">
        <f>SUM(B97:B100)</f>
        <v>0</v>
      </c>
      <c r="C101" s="141">
        <f>SUM(C97:C100)</f>
        <v>0</v>
      </c>
      <c r="D101" s="141">
        <f>SUM(D97:D100)</f>
        <v>0</v>
      </c>
      <c r="E101" s="153">
        <f>IFERROR(C101/$C$11,)</f>
        <v>0</v>
      </c>
    </row>
    <row r="102" spans="1:5" x14ac:dyDescent="0.25">
      <c r="A102" s="151" t="s">
        <v>96</v>
      </c>
      <c r="B102" s="152"/>
      <c r="C102" s="152"/>
      <c r="D102" s="152"/>
      <c r="E102" s="150"/>
    </row>
    <row r="103" spans="1:5" s="5" customFormat="1" x14ac:dyDescent="0.25">
      <c r="A103" s="148"/>
      <c r="B103" s="149"/>
      <c r="C103" s="149"/>
      <c r="D103" s="131">
        <f>B103-C103</f>
        <v>0</v>
      </c>
      <c r="E103" s="159">
        <f t="shared" ref="E103:E106" si="28">IF(D103&lt;0,"Amount requested from City (A) exceeds Anticipated Costs (A+B).",)</f>
        <v>0</v>
      </c>
    </row>
    <row r="104" spans="1:5" x14ac:dyDescent="0.25">
      <c r="A104" s="125"/>
      <c r="B104" s="124"/>
      <c r="C104" s="124"/>
      <c r="D104" s="8">
        <f t="shared" ref="D104:D106" si="29">B104-C104</f>
        <v>0</v>
      </c>
      <c r="E104" s="159">
        <f t="shared" si="28"/>
        <v>0</v>
      </c>
    </row>
    <row r="105" spans="1:5" x14ac:dyDescent="0.25">
      <c r="A105" s="125"/>
      <c r="B105" s="124"/>
      <c r="C105" s="124"/>
      <c r="D105" s="8">
        <f t="shared" si="29"/>
        <v>0</v>
      </c>
      <c r="E105" s="159">
        <f t="shared" si="28"/>
        <v>0</v>
      </c>
    </row>
    <row r="106" spans="1:5" x14ac:dyDescent="0.25">
      <c r="A106" s="125"/>
      <c r="B106" s="124"/>
      <c r="C106" s="124"/>
      <c r="D106" s="8">
        <f t="shared" si="29"/>
        <v>0</v>
      </c>
      <c r="E106" s="159">
        <f t="shared" si="28"/>
        <v>0</v>
      </c>
    </row>
    <row r="107" spans="1:5" ht="51.75" customHeight="1" x14ac:dyDescent="0.25">
      <c r="A107" s="40" t="s">
        <v>130</v>
      </c>
      <c r="B107" s="141">
        <f>SUM(B103:B106)</f>
        <v>0</v>
      </c>
      <c r="C107" s="141">
        <f>SUM(C103:C106)</f>
        <v>0</v>
      </c>
      <c r="D107" s="141">
        <f>SUM(D103:D106)</f>
        <v>0</v>
      </c>
      <c r="E107" s="153">
        <f>IFERROR(C107/$C$11,)</f>
        <v>0</v>
      </c>
    </row>
    <row r="108" spans="1:5" x14ac:dyDescent="0.25">
      <c r="A108" s="155" t="s">
        <v>97</v>
      </c>
      <c r="B108" s="147"/>
      <c r="C108" s="147"/>
      <c r="D108" s="147"/>
      <c r="E108" s="150"/>
    </row>
    <row r="109" spans="1:5" s="5" customFormat="1" x14ac:dyDescent="0.25">
      <c r="A109" s="148"/>
      <c r="B109" s="149"/>
      <c r="C109" s="149"/>
      <c r="D109" s="131">
        <f>B109-C109</f>
        <v>0</v>
      </c>
      <c r="E109" s="159">
        <f t="shared" ref="E109:E112" si="30">IF(D109&lt;0,"Amount requested from City (A) exceeds Anticipated Costs (A+B).",)</f>
        <v>0</v>
      </c>
    </row>
    <row r="110" spans="1:5" x14ac:dyDescent="0.25">
      <c r="A110" s="125"/>
      <c r="B110" s="124"/>
      <c r="C110" s="124"/>
      <c r="D110" s="8">
        <f t="shared" ref="D110:D112" si="31">B110-C110</f>
        <v>0</v>
      </c>
      <c r="E110" s="159">
        <f t="shared" si="30"/>
        <v>0</v>
      </c>
    </row>
    <row r="111" spans="1:5" x14ac:dyDescent="0.25">
      <c r="A111" s="125"/>
      <c r="B111" s="124"/>
      <c r="C111" s="124"/>
      <c r="D111" s="8">
        <f t="shared" si="31"/>
        <v>0</v>
      </c>
      <c r="E111" s="159">
        <f t="shared" si="30"/>
        <v>0</v>
      </c>
    </row>
    <row r="112" spans="1:5" x14ac:dyDescent="0.25">
      <c r="A112" s="125"/>
      <c r="B112" s="124"/>
      <c r="C112" s="124"/>
      <c r="D112" s="8">
        <f t="shared" si="31"/>
        <v>0</v>
      </c>
      <c r="E112" s="159">
        <f t="shared" si="30"/>
        <v>0</v>
      </c>
    </row>
    <row r="113" spans="1:5" ht="51.75" customHeight="1" x14ac:dyDescent="0.25">
      <c r="A113" s="40" t="s">
        <v>130</v>
      </c>
      <c r="B113" s="141">
        <f>SUM(B109:B112)</f>
        <v>0</v>
      </c>
      <c r="C113" s="141">
        <f>SUM(C109:C112)</f>
        <v>0</v>
      </c>
      <c r="D113" s="141">
        <f>SUM(D109:D112)</f>
        <v>0</v>
      </c>
      <c r="E113" s="153">
        <f>IFERROR(C113/$C$11,)</f>
        <v>0</v>
      </c>
    </row>
    <row r="114" spans="1:5" ht="15" customHeight="1" x14ac:dyDescent="0.25">
      <c r="A114" s="151" t="s">
        <v>99</v>
      </c>
      <c r="B114" s="152"/>
      <c r="C114" s="152"/>
      <c r="D114" s="152"/>
      <c r="E114" s="150"/>
    </row>
    <row r="115" spans="1:5" s="5" customFormat="1" x14ac:dyDescent="0.25">
      <c r="A115" s="156"/>
      <c r="B115" s="130"/>
      <c r="C115" s="130"/>
      <c r="D115" s="131">
        <f>B115-C115</f>
        <v>0</v>
      </c>
      <c r="E115" s="159">
        <f t="shared" ref="E115:E118" si="32">IF(D115&lt;0,"Amount requested from City (A) exceeds Anticipated Costs (A+B).",)</f>
        <v>0</v>
      </c>
    </row>
    <row r="116" spans="1:5" x14ac:dyDescent="0.25">
      <c r="A116" s="9"/>
      <c r="B116" s="21"/>
      <c r="C116" s="21"/>
      <c r="D116" s="8">
        <f t="shared" ref="D116:D118" si="33">B116-C116</f>
        <v>0</v>
      </c>
      <c r="E116" s="159">
        <f t="shared" si="32"/>
        <v>0</v>
      </c>
    </row>
    <row r="117" spans="1:5" x14ac:dyDescent="0.25">
      <c r="A117" s="9"/>
      <c r="B117" s="21"/>
      <c r="C117" s="21"/>
      <c r="D117" s="8">
        <f t="shared" si="33"/>
        <v>0</v>
      </c>
      <c r="E117" s="159">
        <f t="shared" si="32"/>
        <v>0</v>
      </c>
    </row>
    <row r="118" spans="1:5" x14ac:dyDescent="0.25">
      <c r="A118" s="9"/>
      <c r="B118" s="21"/>
      <c r="C118" s="21"/>
      <c r="D118" s="8">
        <f t="shared" si="33"/>
        <v>0</v>
      </c>
      <c r="E118" s="159">
        <f t="shared" si="32"/>
        <v>0</v>
      </c>
    </row>
    <row r="119" spans="1:5" ht="51.75" customHeight="1" x14ac:dyDescent="0.25">
      <c r="A119" s="40" t="s">
        <v>130</v>
      </c>
      <c r="B119" s="7">
        <f>SUM(B115:B118)</f>
        <v>0</v>
      </c>
      <c r="C119" s="7">
        <f>SUM(C115:C118)</f>
        <v>0</v>
      </c>
      <c r="D119" s="7">
        <f>SUM(D115:D118)</f>
        <v>0</v>
      </c>
      <c r="E119" s="65">
        <f>IFERROR(C119/$C$11,)</f>
        <v>0</v>
      </c>
    </row>
    <row r="120" spans="1:5" ht="15" customHeight="1" x14ac:dyDescent="0.25">
      <c r="A120" s="151" t="s">
        <v>98</v>
      </c>
      <c r="B120" s="152"/>
      <c r="C120" s="152"/>
      <c r="D120" s="152"/>
      <c r="E120" s="150"/>
    </row>
    <row r="121" spans="1:5" s="5" customFormat="1" x14ac:dyDescent="0.25">
      <c r="A121" s="156"/>
      <c r="B121" s="149"/>
      <c r="C121" s="149"/>
      <c r="D121" s="131">
        <f>B121-C121</f>
        <v>0</v>
      </c>
      <c r="E121" s="159">
        <f t="shared" ref="E121:E124" si="34">IF(D121&lt;0,"Amount requested from City (A) exceeds Anticipated Costs (A+B).",)</f>
        <v>0</v>
      </c>
    </row>
    <row r="122" spans="1:5" x14ac:dyDescent="0.25">
      <c r="A122" s="9"/>
      <c r="B122" s="124"/>
      <c r="C122" s="124"/>
      <c r="D122" s="8">
        <f t="shared" ref="D122:D124" si="35">B122-C122</f>
        <v>0</v>
      </c>
      <c r="E122" s="159">
        <f t="shared" si="34"/>
        <v>0</v>
      </c>
    </row>
    <row r="123" spans="1:5" x14ac:dyDescent="0.25">
      <c r="A123" s="9"/>
      <c r="B123" s="124"/>
      <c r="C123" s="124"/>
      <c r="D123" s="8">
        <f t="shared" si="35"/>
        <v>0</v>
      </c>
      <c r="E123" s="159">
        <f t="shared" si="34"/>
        <v>0</v>
      </c>
    </row>
    <row r="124" spans="1:5" x14ac:dyDescent="0.25">
      <c r="A124" s="9"/>
      <c r="B124" s="124"/>
      <c r="C124" s="124"/>
      <c r="D124" s="8">
        <f t="shared" si="35"/>
        <v>0</v>
      </c>
      <c r="E124" s="159">
        <f t="shared" si="34"/>
        <v>0</v>
      </c>
    </row>
    <row r="125" spans="1:5" ht="51.75" customHeight="1" x14ac:dyDescent="0.25">
      <c r="A125" s="40" t="s">
        <v>130</v>
      </c>
      <c r="B125" s="141">
        <f>SUM(B121:B124)</f>
        <v>0</v>
      </c>
      <c r="C125" s="141">
        <f>SUM(C121:C124)</f>
        <v>0</v>
      </c>
      <c r="D125" s="141">
        <f>SUM(D121:D124)</f>
        <v>0</v>
      </c>
      <c r="E125" s="153">
        <f>IFERROR(C125/$C$11,)</f>
        <v>0</v>
      </c>
    </row>
    <row r="126" spans="1:5" ht="15" customHeight="1" x14ac:dyDescent="0.25">
      <c r="A126" s="151" t="s">
        <v>124</v>
      </c>
      <c r="B126" s="152"/>
      <c r="C126" s="152"/>
      <c r="D126" s="152"/>
      <c r="E126" s="150"/>
    </row>
    <row r="127" spans="1:5" s="5" customFormat="1" x14ac:dyDescent="0.25">
      <c r="A127" s="157"/>
      <c r="B127" s="149"/>
      <c r="C127" s="149"/>
      <c r="D127" s="131">
        <f>B127-C127</f>
        <v>0</v>
      </c>
      <c r="E127" s="159">
        <f t="shared" ref="E127:E130" si="36">IF(D127&lt;0,"Amount requested from City (A) exceeds Anticipated Costs (A+B).",)</f>
        <v>0</v>
      </c>
    </row>
    <row r="128" spans="1:5" x14ac:dyDescent="0.25">
      <c r="A128" s="9"/>
      <c r="B128" s="124"/>
      <c r="C128" s="124"/>
      <c r="D128" s="8">
        <f t="shared" ref="D128:D130" si="37">B128-C128</f>
        <v>0</v>
      </c>
      <c r="E128" s="159">
        <f t="shared" si="36"/>
        <v>0</v>
      </c>
    </row>
    <row r="129" spans="1:6" x14ac:dyDescent="0.25">
      <c r="A129" s="9"/>
      <c r="B129" s="124"/>
      <c r="C129" s="124"/>
      <c r="D129" s="8">
        <f t="shared" si="37"/>
        <v>0</v>
      </c>
      <c r="E129" s="159">
        <f t="shared" si="36"/>
        <v>0</v>
      </c>
    </row>
    <row r="130" spans="1:6" x14ac:dyDescent="0.25">
      <c r="A130" s="9"/>
      <c r="B130" s="124"/>
      <c r="C130" s="124"/>
      <c r="D130" s="8">
        <f t="shared" si="37"/>
        <v>0</v>
      </c>
      <c r="E130" s="159">
        <f t="shared" si="36"/>
        <v>0</v>
      </c>
    </row>
    <row r="131" spans="1:6" ht="51.75" customHeight="1" x14ac:dyDescent="0.25">
      <c r="A131" s="40" t="s">
        <v>130</v>
      </c>
      <c r="B131" s="7">
        <f>SUM(B127:B130)</f>
        <v>0</v>
      </c>
      <c r="C131" s="7">
        <f>SUM(C127:C130)</f>
        <v>0</v>
      </c>
      <c r="D131" s="7">
        <f>SUM(D127:D130)</f>
        <v>0</v>
      </c>
      <c r="E131" s="65">
        <f>IFERROR(C131/$C$11,)</f>
        <v>0</v>
      </c>
      <c r="F131" s="167">
        <f>SUM(E89,E95,E101,E107,E113,E119,E125,E131)</f>
        <v>0</v>
      </c>
    </row>
    <row r="132" spans="1:6" ht="39" customHeight="1" x14ac:dyDescent="0.25">
      <c r="A132" s="18" t="s">
        <v>50</v>
      </c>
      <c r="B132" s="6">
        <f>B89+B95+B101+B107+B113+B119+B125+B131</f>
        <v>0</v>
      </c>
      <c r="C132" s="6">
        <f>C89+C95+C101+C107+C113+C119+C125+C131</f>
        <v>0</v>
      </c>
      <c r="D132" s="6">
        <f>D89+D95+D101+D107+D113+D119+D125+D131</f>
        <v>0</v>
      </c>
      <c r="E132" s="168" t="str">
        <f>IF(C132&gt;5000,"Amount requested from the City exceeds the maximum allowable.","")</f>
        <v/>
      </c>
    </row>
    <row r="133" spans="1:6" ht="9" customHeight="1" x14ac:dyDescent="0.25"/>
    <row r="134" spans="1:6" ht="29.25" customHeight="1" x14ac:dyDescent="0.25">
      <c r="A134" s="166" t="s">
        <v>51</v>
      </c>
      <c r="B134" s="241"/>
      <c r="C134" s="242"/>
      <c r="D134" s="34"/>
      <c r="E134" s="35"/>
    </row>
    <row r="135" spans="1:6" x14ac:dyDescent="0.25">
      <c r="A135" s="36" t="s">
        <v>34</v>
      </c>
      <c r="B135" s="37"/>
      <c r="C135" s="37"/>
      <c r="D135" s="43"/>
      <c r="E135" s="44"/>
    </row>
    <row r="136" spans="1:6" ht="30" x14ac:dyDescent="0.25">
      <c r="A136" s="17" t="s">
        <v>35</v>
      </c>
      <c r="B136" s="17" t="s">
        <v>36</v>
      </c>
      <c r="C136" s="16" t="s">
        <v>37</v>
      </c>
      <c r="D136" s="15" t="s">
        <v>38</v>
      </c>
      <c r="E136" s="16" t="s">
        <v>39</v>
      </c>
    </row>
    <row r="137" spans="1:6" ht="42.75" customHeight="1" x14ac:dyDescent="0.25">
      <c r="A137" s="62" t="s">
        <v>52</v>
      </c>
      <c r="B137" s="26">
        <f>$C$132</f>
        <v>0</v>
      </c>
      <c r="C137" s="10">
        <v>0</v>
      </c>
      <c r="D137" s="8">
        <f>B137+C137</f>
        <v>0</v>
      </c>
      <c r="E137" s="41" t="s">
        <v>41</v>
      </c>
    </row>
    <row r="138" spans="1:6" ht="29.25" customHeight="1" x14ac:dyDescent="0.25">
      <c r="A138" s="62" t="s">
        <v>42</v>
      </c>
      <c r="B138" s="20"/>
      <c r="C138" s="20"/>
      <c r="D138" s="8">
        <f>B138+C138</f>
        <v>0</v>
      </c>
      <c r="E138" s="45"/>
    </row>
    <row r="139" spans="1:6" ht="29.25" customHeight="1" x14ac:dyDescent="0.25">
      <c r="A139" s="63" t="s">
        <v>43</v>
      </c>
      <c r="B139" s="20"/>
      <c r="C139" s="20"/>
      <c r="D139" s="8">
        <f t="shared" ref="D139:D143" si="38">B139+C139</f>
        <v>0</v>
      </c>
      <c r="E139" s="45"/>
    </row>
    <row r="140" spans="1:6" ht="29.25" customHeight="1" x14ac:dyDescent="0.25">
      <c r="A140" s="63" t="s">
        <v>44</v>
      </c>
      <c r="B140" s="20"/>
      <c r="C140" s="20"/>
      <c r="D140" s="8">
        <f t="shared" si="38"/>
        <v>0</v>
      </c>
      <c r="E140" s="45"/>
    </row>
    <row r="141" spans="1:6" ht="29.25" customHeight="1" x14ac:dyDescent="0.25">
      <c r="A141" s="63" t="s">
        <v>45</v>
      </c>
      <c r="B141" s="20"/>
      <c r="C141" s="20"/>
      <c r="D141" s="8">
        <f t="shared" si="38"/>
        <v>0</v>
      </c>
      <c r="E141" s="45"/>
    </row>
    <row r="142" spans="1:6" ht="29.25" customHeight="1" x14ac:dyDescent="0.25">
      <c r="A142" s="63" t="s">
        <v>46</v>
      </c>
      <c r="B142" s="20"/>
      <c r="C142" s="20"/>
      <c r="D142" s="8">
        <f t="shared" si="38"/>
        <v>0</v>
      </c>
      <c r="E142" s="45"/>
    </row>
    <row r="143" spans="1:6" ht="29.25" customHeight="1" x14ac:dyDescent="0.25">
      <c r="A143" s="64" t="s">
        <v>47</v>
      </c>
      <c r="B143" s="23">
        <f>SUM(B137:B142)</f>
        <v>0</v>
      </c>
      <c r="C143" s="23">
        <f>SUM(C137:C142)</f>
        <v>0</v>
      </c>
      <c r="D143" s="23">
        <f t="shared" si="38"/>
        <v>0</v>
      </c>
      <c r="E143" s="165">
        <f>IF(D143&lt;&gt;B132,"Total amount (anticipated + secured) does not match total anticipated Green Workforce Project cost",)</f>
        <v>0</v>
      </c>
    </row>
    <row r="144" spans="1:6" x14ac:dyDescent="0.25">
      <c r="A144" s="24"/>
      <c r="B144" s="24"/>
      <c r="C144" s="24"/>
      <c r="D144" s="24"/>
    </row>
    <row r="145" spans="1:4" x14ac:dyDescent="0.25">
      <c r="A145" s="24"/>
      <c r="B145" s="24"/>
      <c r="C145" s="24"/>
      <c r="D145" s="24"/>
    </row>
    <row r="146" spans="1:4" x14ac:dyDescent="0.25">
      <c r="A146" s="24"/>
      <c r="B146" s="24"/>
      <c r="C146" s="24"/>
      <c r="D146" s="24"/>
    </row>
    <row r="147" spans="1:4" x14ac:dyDescent="0.25">
      <c r="A147" s="24"/>
      <c r="B147" s="24"/>
      <c r="C147" s="24"/>
      <c r="D147" s="24"/>
    </row>
    <row r="148" spans="1:4" x14ac:dyDescent="0.25">
      <c r="A148" s="24"/>
      <c r="B148" s="24"/>
      <c r="C148" s="24"/>
      <c r="D148" s="24"/>
    </row>
    <row r="149" spans="1:4" x14ac:dyDescent="0.25">
      <c r="A149" s="24"/>
      <c r="B149" s="24"/>
      <c r="C149" s="24"/>
      <c r="D149" s="24"/>
    </row>
    <row r="150" spans="1:4" x14ac:dyDescent="0.25">
      <c r="A150" s="24"/>
      <c r="B150" s="24"/>
      <c r="C150" s="24"/>
      <c r="D150" s="24"/>
    </row>
    <row r="151" spans="1:4" x14ac:dyDescent="0.25">
      <c r="A151" s="24"/>
      <c r="B151" s="24"/>
      <c r="C151" s="24"/>
      <c r="D151" s="24"/>
    </row>
    <row r="152" spans="1:4" x14ac:dyDescent="0.25">
      <c r="A152" s="24"/>
      <c r="B152" s="24"/>
      <c r="C152" s="24"/>
      <c r="D152" s="24"/>
    </row>
    <row r="153" spans="1:4" x14ac:dyDescent="0.25">
      <c r="A153" s="24"/>
      <c r="B153" s="24"/>
      <c r="C153" s="24"/>
      <c r="D153" s="24"/>
    </row>
    <row r="154" spans="1:4" x14ac:dyDescent="0.25">
      <c r="A154" s="24"/>
      <c r="B154" s="24"/>
      <c r="C154" s="24"/>
      <c r="D154" s="24"/>
    </row>
    <row r="155" spans="1:4" x14ac:dyDescent="0.25">
      <c r="A155" s="24"/>
      <c r="B155" s="24"/>
      <c r="C155" s="24"/>
      <c r="D155" s="24"/>
    </row>
    <row r="156" spans="1:4" x14ac:dyDescent="0.25">
      <c r="A156" s="24"/>
      <c r="B156" s="24"/>
      <c r="C156" s="24"/>
      <c r="D156" s="24"/>
    </row>
    <row r="157" spans="1:4" x14ac:dyDescent="0.25">
      <c r="A157" s="24"/>
      <c r="B157" s="24"/>
      <c r="C157" s="24"/>
      <c r="D157" s="24"/>
    </row>
    <row r="158" spans="1:4" x14ac:dyDescent="0.25">
      <c r="A158" s="24"/>
      <c r="B158" s="24"/>
      <c r="C158" s="24"/>
      <c r="D158" s="24"/>
    </row>
    <row r="159" spans="1:4" x14ac:dyDescent="0.25">
      <c r="A159" s="24"/>
      <c r="B159" s="24"/>
      <c r="C159" s="24"/>
      <c r="D159" s="24"/>
    </row>
    <row r="160" spans="1:4" x14ac:dyDescent="0.25">
      <c r="A160" s="24"/>
      <c r="B160" s="24"/>
      <c r="C160" s="24"/>
      <c r="D160" s="24"/>
    </row>
    <row r="161" spans="1:4" x14ac:dyDescent="0.25">
      <c r="A161" s="24"/>
      <c r="B161" s="24"/>
      <c r="C161" s="24"/>
      <c r="D161" s="24"/>
    </row>
    <row r="162" spans="1:4" x14ac:dyDescent="0.25">
      <c r="A162" s="24"/>
      <c r="B162" s="24"/>
      <c r="C162" s="24"/>
      <c r="D162" s="24"/>
    </row>
    <row r="163" spans="1:4" x14ac:dyDescent="0.25">
      <c r="A163" s="24"/>
      <c r="B163" s="24"/>
      <c r="C163" s="24"/>
      <c r="D163" s="24"/>
    </row>
    <row r="164" spans="1:4" x14ac:dyDescent="0.25">
      <c r="A164" s="24"/>
      <c r="B164" s="24"/>
      <c r="C164" s="24"/>
      <c r="D164" s="24"/>
    </row>
    <row r="165" spans="1:4" x14ac:dyDescent="0.25">
      <c r="A165" s="24"/>
      <c r="B165" s="24"/>
      <c r="C165" s="24"/>
      <c r="D165" s="24"/>
    </row>
    <row r="166" spans="1:4" x14ac:dyDescent="0.25">
      <c r="A166" s="24"/>
      <c r="B166" s="24"/>
      <c r="C166" s="24"/>
      <c r="D166" s="24"/>
    </row>
    <row r="167" spans="1:4" x14ac:dyDescent="0.25">
      <c r="A167" s="24"/>
      <c r="B167" s="24"/>
      <c r="C167" s="24"/>
      <c r="D167" s="24"/>
    </row>
  </sheetData>
  <sheetProtection algorithmName="SHA-512" hashValue="qosFxAeIg1Od3Eu7Em9ijKuwTanUlbj2k9Uy3aJv9uOXmv07bG7+sBXu9iO++vUf9I10ZlGFWNs3naQ1rXVxfQ==" saltValue="2eScdOBHSL1J8y2g6sQ+Lw==" spinCount="100000" sheet="1" insertRows="0"/>
  <mergeCells count="11">
    <mergeCell ref="A64:D64"/>
    <mergeCell ref="A72:D72"/>
    <mergeCell ref="A82:E82"/>
    <mergeCell ref="D8:E11"/>
    <mergeCell ref="A13:D13"/>
    <mergeCell ref="C7:E7"/>
    <mergeCell ref="A1:E1"/>
    <mergeCell ref="A2:E2"/>
    <mergeCell ref="A3:E3"/>
    <mergeCell ref="A5:E5"/>
    <mergeCell ref="C6:E6"/>
  </mergeCells>
  <conditionalFormatting sqref="A12">
    <cfRule type="cellIs" dxfId="118" priority="94" operator="lessThanOrEqual">
      <formula>0.75</formula>
    </cfRule>
  </conditionalFormatting>
  <conditionalFormatting sqref="A85:C86 A137:D137">
    <cfRule type="expression" dxfId="117" priority="90">
      <formula>$C$9="N/A"</formula>
    </cfRule>
  </conditionalFormatting>
  <conditionalFormatting sqref="A91:C91">
    <cfRule type="expression" dxfId="116" priority="89">
      <formula>$C$9="N/A"</formula>
    </cfRule>
  </conditionalFormatting>
  <conditionalFormatting sqref="A97:C97">
    <cfRule type="expression" dxfId="115" priority="88">
      <formula>$C$9="N/A"</formula>
    </cfRule>
  </conditionalFormatting>
  <conditionalFormatting sqref="A103:C104">
    <cfRule type="expression" dxfId="114" priority="87">
      <formula>$C$9="N/A"</formula>
    </cfRule>
  </conditionalFormatting>
  <conditionalFormatting sqref="A109:C109">
    <cfRule type="expression" dxfId="113" priority="86">
      <formula>$C$9="N/A"</formula>
    </cfRule>
  </conditionalFormatting>
  <conditionalFormatting sqref="A115:C115">
    <cfRule type="expression" dxfId="112" priority="85">
      <formula>$C$9="N/A"</formula>
    </cfRule>
  </conditionalFormatting>
  <conditionalFormatting sqref="A121:C121">
    <cfRule type="expression" dxfId="111" priority="84">
      <formula>$C$9="N/A"</formula>
    </cfRule>
  </conditionalFormatting>
  <conditionalFormatting sqref="A127:C127">
    <cfRule type="expression" dxfId="110" priority="83">
      <formula>$C$9="N/A"</formula>
    </cfRule>
  </conditionalFormatting>
  <conditionalFormatting sqref="A82:D82 D85:D86 A87:D88 B89:D89 D91 A92:D94 B95:D95 D97 A98:D100 B101:D101 D103:D104 A105:D106 B107:D107 A108:D108 D109 A110:D112 B113:D113 A114:D114 D115 A116:D118 B119:D119 A120:D120 D121 A122:D124 B125:D125 A126:D126 D127 A128:D130 B131:D131 A132:D132">
    <cfRule type="expression" dxfId="109" priority="92">
      <formula>$C$9 = "N/A"</formula>
    </cfRule>
  </conditionalFormatting>
  <conditionalFormatting sqref="A90:D90">
    <cfRule type="expression" dxfId="108" priority="60">
      <formula>$C$9="N/A"</formula>
    </cfRule>
  </conditionalFormatting>
  <conditionalFormatting sqref="A96:D96">
    <cfRule type="expression" dxfId="107" priority="59">
      <formula>$C$9="N/A"</formula>
    </cfRule>
  </conditionalFormatting>
  <conditionalFormatting sqref="A102:D102">
    <cfRule type="expression" dxfId="106" priority="58">
      <formula>$C$9="N/A"</formula>
    </cfRule>
  </conditionalFormatting>
  <conditionalFormatting sqref="A84:E88 A90:E94 A96:E100 A102:E106 A108:E112 A114:E118 A120:E124 A126:E130 A132:E142 A82:E82 B89:E89 B95:E95 B101:E101 B107:E107 B113:E113 B119:E119 B125:E125 B131:E131 A143:D143">
    <cfRule type="expression" dxfId="105" priority="61">
      <formula>$C$9="N/A"</formula>
    </cfRule>
  </conditionalFormatting>
  <conditionalFormatting sqref="C10:C11">
    <cfRule type="expression" dxfId="104" priority="18">
      <formula>$C$9="N/A"</formula>
    </cfRule>
  </conditionalFormatting>
  <conditionalFormatting sqref="C70">
    <cfRule type="cellIs" dxfId="103" priority="3" operator="greaterThan">
      <formula>35000</formula>
    </cfRule>
  </conditionalFormatting>
  <conditionalFormatting sqref="C132">
    <cfRule type="cellIs" dxfId="102" priority="5" operator="greaterThan">
      <formula>5000</formula>
    </cfRule>
  </conditionalFormatting>
  <conditionalFormatting sqref="D8:E11">
    <cfRule type="cellIs" dxfId="101" priority="71" operator="equal">
      <formula>0</formula>
    </cfRule>
  </conditionalFormatting>
  <conditionalFormatting sqref="E16:E20">
    <cfRule type="expression" dxfId="100" priority="49">
      <formula>ISNUMBER(SEARCH("*exceeds*",E16))</formula>
    </cfRule>
  </conditionalFormatting>
  <conditionalFormatting sqref="E22:E26">
    <cfRule type="expression" dxfId="99" priority="31">
      <formula>ISNUMBER(SEARCH("*exceeds*",E22))</formula>
    </cfRule>
  </conditionalFormatting>
  <conditionalFormatting sqref="E28:E32">
    <cfRule type="expression" dxfId="98" priority="30">
      <formula>ISNUMBER(SEARCH("*exceeds*",E28))</formula>
    </cfRule>
  </conditionalFormatting>
  <conditionalFormatting sqref="E34:E38">
    <cfRule type="expression" dxfId="97" priority="24">
      <formula>ISNUMBER(SEARCH("*exceeds*",E34))</formula>
    </cfRule>
  </conditionalFormatting>
  <conditionalFormatting sqref="E40:E44">
    <cfRule type="expression" dxfId="96" priority="23">
      <formula>ISNUMBER(SEARCH("*exceeds*",E40))</formula>
    </cfRule>
  </conditionalFormatting>
  <conditionalFormatting sqref="E46:E50">
    <cfRule type="expression" dxfId="95" priority="22">
      <formula>ISNUMBER(SEARCH("*exceeds*",E46))</formula>
    </cfRule>
  </conditionalFormatting>
  <conditionalFormatting sqref="E52:E56">
    <cfRule type="expression" dxfId="94" priority="55">
      <formula>ISNUMBER(SEARCH("*exceeds*",E52))</formula>
    </cfRule>
  </conditionalFormatting>
  <conditionalFormatting sqref="E57">
    <cfRule type="cellIs" dxfId="93" priority="19" operator="equal">
      <formula>0</formula>
    </cfRule>
  </conditionalFormatting>
  <conditionalFormatting sqref="E58:E62 E28:E56 E13:E20 E22:E26 E64:E70">
    <cfRule type="cellIs" dxfId="92" priority="93" operator="equal">
      <formula>0</formula>
    </cfRule>
  </conditionalFormatting>
  <conditionalFormatting sqref="E59:E62">
    <cfRule type="expression" dxfId="91" priority="57">
      <formula>ISNUMBER(SEARCH("*exceeds*",E59))</formula>
    </cfRule>
  </conditionalFormatting>
  <conditionalFormatting sqref="E63">
    <cfRule type="cellIs" dxfId="90" priority="20" operator="equal">
      <formula>0</formula>
    </cfRule>
  </conditionalFormatting>
  <conditionalFormatting sqref="E65:E69">
    <cfRule type="expression" dxfId="89" priority="21">
      <formula>ISNUMBER(SEARCH("*exceeds*",E65))</formula>
    </cfRule>
  </conditionalFormatting>
  <conditionalFormatting sqref="E70">
    <cfRule type="cellIs" dxfId="88" priority="1" operator="equal">
      <formula>"The total amount requested from the City for the CFIF Project exceeds 75% of total CFIF Project cost."</formula>
    </cfRule>
    <cfRule type="cellIs" dxfId="87" priority="2" operator="equal">
      <formula>"Amount requested from the City exceeds the maximum allowable."</formula>
    </cfRule>
  </conditionalFormatting>
  <conditionalFormatting sqref="E81">
    <cfRule type="expression" dxfId="86" priority="17">
      <formula>ISNUMBER(SEARCH("*does not match*",E81))</formula>
    </cfRule>
    <cfRule type="cellIs" dxfId="85" priority="81" operator="equal">
      <formula>0</formula>
    </cfRule>
  </conditionalFormatting>
  <conditionalFormatting sqref="E83">
    <cfRule type="cellIs" dxfId="84" priority="14" operator="equal">
      <formula>0</formula>
    </cfRule>
  </conditionalFormatting>
  <conditionalFormatting sqref="E85:E88">
    <cfRule type="expression" dxfId="83" priority="46">
      <formula>ISNUMBER(SEARCH("*exceeds*",E85))</formula>
    </cfRule>
  </conditionalFormatting>
  <conditionalFormatting sqref="E85:E89">
    <cfRule type="cellIs" dxfId="82" priority="47" operator="equal">
      <formula>0</formula>
    </cfRule>
  </conditionalFormatting>
  <conditionalFormatting sqref="E91:E94">
    <cfRule type="expression" dxfId="81" priority="44">
      <formula>ISNUMBER(SEARCH("*exceeds*",E91))</formula>
    </cfRule>
  </conditionalFormatting>
  <conditionalFormatting sqref="E91:E95">
    <cfRule type="cellIs" dxfId="80" priority="45" operator="equal">
      <formula>0</formula>
    </cfRule>
  </conditionalFormatting>
  <conditionalFormatting sqref="E95">
    <cfRule type="cellIs" dxfId="79" priority="13" operator="equal">
      <formula>0</formula>
    </cfRule>
  </conditionalFormatting>
  <conditionalFormatting sqref="E97:E100">
    <cfRule type="expression" dxfId="78" priority="42">
      <formula>ISNUMBER(SEARCH("*exceeds*",E97))</formula>
    </cfRule>
  </conditionalFormatting>
  <conditionalFormatting sqref="E97:E101">
    <cfRule type="cellIs" dxfId="77" priority="43" operator="equal">
      <formula>0</formula>
    </cfRule>
  </conditionalFormatting>
  <conditionalFormatting sqref="E101">
    <cfRule type="cellIs" dxfId="76" priority="12" operator="equal">
      <formula>0</formula>
    </cfRule>
  </conditionalFormatting>
  <conditionalFormatting sqref="E103:E106">
    <cfRule type="expression" dxfId="75" priority="40">
      <formula>ISNUMBER(SEARCH("*exceeds*",E103))</formula>
    </cfRule>
  </conditionalFormatting>
  <conditionalFormatting sqref="E103:E107">
    <cfRule type="cellIs" dxfId="74" priority="41" operator="equal">
      <formula>0</formula>
    </cfRule>
  </conditionalFormatting>
  <conditionalFormatting sqref="E107">
    <cfRule type="cellIs" dxfId="73" priority="11" operator="equal">
      <formula>0</formula>
    </cfRule>
  </conditionalFormatting>
  <conditionalFormatting sqref="E109:E112">
    <cfRule type="expression" dxfId="72" priority="38">
      <formula>ISNUMBER(SEARCH("*exceeds*",E109))</formula>
    </cfRule>
  </conditionalFormatting>
  <conditionalFormatting sqref="E109:E113">
    <cfRule type="cellIs" dxfId="71" priority="39" operator="equal">
      <formula>0</formula>
    </cfRule>
  </conditionalFormatting>
  <conditionalFormatting sqref="E113">
    <cfRule type="cellIs" dxfId="70" priority="10" operator="equal">
      <formula>0</formula>
    </cfRule>
  </conditionalFormatting>
  <conditionalFormatting sqref="E115:E118">
    <cfRule type="expression" dxfId="69" priority="36">
      <formula>ISNUMBER(SEARCH("*exceeds*",E115))</formula>
    </cfRule>
  </conditionalFormatting>
  <conditionalFormatting sqref="E115:E119">
    <cfRule type="cellIs" dxfId="68" priority="37" operator="equal">
      <formula>0</formula>
    </cfRule>
  </conditionalFormatting>
  <conditionalFormatting sqref="E119">
    <cfRule type="cellIs" dxfId="67" priority="9" operator="equal">
      <formula>0</formula>
    </cfRule>
  </conditionalFormatting>
  <conditionalFormatting sqref="E121:E124">
    <cfRule type="expression" dxfId="66" priority="34">
      <formula>ISNUMBER(SEARCH("*exceeds*",E121))</formula>
    </cfRule>
  </conditionalFormatting>
  <conditionalFormatting sqref="E121:E125">
    <cfRule type="cellIs" dxfId="65" priority="35" operator="equal">
      <formula>0</formula>
    </cfRule>
  </conditionalFormatting>
  <conditionalFormatting sqref="E125">
    <cfRule type="cellIs" dxfId="64" priority="8" operator="equal">
      <formula>0</formula>
    </cfRule>
  </conditionalFormatting>
  <conditionalFormatting sqref="E127:E130">
    <cfRule type="expression" dxfId="63" priority="32">
      <formula>ISNUMBER(SEARCH("*exceeds*",E127))</formula>
    </cfRule>
  </conditionalFormatting>
  <conditionalFormatting sqref="E127:E132">
    <cfRule type="cellIs" dxfId="62" priority="33" operator="equal">
      <formula>0</formula>
    </cfRule>
  </conditionalFormatting>
  <conditionalFormatting sqref="E132">
    <cfRule type="cellIs" dxfId="61" priority="4" operator="equal">
      <formula>"Amount requested from the City exceeds the maximum allowable."</formula>
    </cfRule>
  </conditionalFormatting>
  <conditionalFormatting sqref="E143">
    <cfRule type="cellIs" dxfId="60" priority="7" operator="equal">
      <formula>0</formula>
    </cfRule>
    <cfRule type="expression" dxfId="59" priority="6">
      <formula>ISNUMBER(SEARCH("*does not match*",E143))</formula>
    </cfRule>
  </conditionalFormatting>
  <dataValidations count="1">
    <dataValidation type="list" allowBlank="1" showInputMessage="1" showErrorMessage="1" sqref="B6" xr:uid="{CC55F5CA-F7FD-4007-B369-CC87B9596919}">
      <formula1>"Select One, Yes, No"</formula1>
    </dataValidation>
  </dataValidations>
  <pageMargins left="0.7" right="0.7" top="0.75" bottom="0.75" header="0.3" footer="0.3"/>
  <pageSetup paperSize="3" scale="70" orientation="landscape" r:id="rId1"/>
  <headerFooter>
    <oddFooter>&amp;LCircular Food Innovators Fund&amp;CProject Budget Application&amp;RPage &amp;P of &amp;N</oddFooter>
  </headerFooter>
  <rowBreaks count="3" manualBreakCount="3">
    <brk id="44" max="4" man="1"/>
    <brk id="81" max="4" man="1"/>
    <brk id="119"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8D0D9-3912-473D-9B52-EA429AB44E26}">
  <sheetPr>
    <tabColor theme="4" tint="0.59999389629810485"/>
  </sheetPr>
  <dimension ref="A1:F167"/>
  <sheetViews>
    <sheetView showGridLines="0" view="pageBreakPreview" zoomScale="85" zoomScaleNormal="85" zoomScaleSheetLayoutView="85" workbookViewId="0">
      <selection activeCell="D8" sqref="D8:E11"/>
    </sheetView>
  </sheetViews>
  <sheetFormatPr defaultRowHeight="15" x14ac:dyDescent="0.25"/>
  <cols>
    <col min="1" max="1" width="69.140625" customWidth="1"/>
    <col min="2" max="2" width="28.5703125" customWidth="1"/>
    <col min="3" max="3" width="33.85546875" customWidth="1"/>
    <col min="4" max="4" width="32.5703125" customWidth="1"/>
    <col min="5" max="5" width="111.42578125" bestFit="1" customWidth="1"/>
  </cols>
  <sheetData>
    <row r="1" spans="1:5" s="4" customFormat="1" ht="18" x14ac:dyDescent="0.25">
      <c r="A1" s="213" t="s">
        <v>0</v>
      </c>
      <c r="B1" s="214"/>
      <c r="C1" s="214"/>
      <c r="D1" s="214"/>
      <c r="E1" s="215"/>
    </row>
    <row r="2" spans="1:5" s="4" customFormat="1" ht="18" x14ac:dyDescent="0.25">
      <c r="A2" s="216" t="s">
        <v>10</v>
      </c>
      <c r="B2" s="217"/>
      <c r="C2" s="217"/>
      <c r="D2" s="217"/>
      <c r="E2" s="218"/>
    </row>
    <row r="3" spans="1:5" s="4" customFormat="1" ht="69.75" customHeight="1" x14ac:dyDescent="0.25">
      <c r="A3" s="188" t="s">
        <v>111</v>
      </c>
      <c r="B3" s="189"/>
      <c r="C3" s="189"/>
      <c r="D3" s="189"/>
      <c r="E3" s="190"/>
    </row>
    <row r="4" spans="1:5" s="3" customFormat="1" ht="5.25" customHeight="1" x14ac:dyDescent="0.2">
      <c r="A4" s="48"/>
      <c r="B4" s="46"/>
      <c r="C4" s="46"/>
      <c r="D4" s="46"/>
      <c r="E4" s="60"/>
    </row>
    <row r="5" spans="1:5" s="4" customFormat="1" ht="29.25" customHeight="1" x14ac:dyDescent="0.25">
      <c r="A5" s="191" t="s">
        <v>11</v>
      </c>
      <c r="B5" s="192"/>
      <c r="C5" s="192"/>
      <c r="D5" s="192"/>
      <c r="E5" s="193"/>
    </row>
    <row r="6" spans="1:5" s="3" customFormat="1" ht="15.75" x14ac:dyDescent="0.2">
      <c r="A6" s="47" t="s">
        <v>12</v>
      </c>
      <c r="B6" s="67" t="s">
        <v>13</v>
      </c>
      <c r="C6" s="194" t="str">
        <f>IF(B6="Yes","For-profit businesses: The total amount requested from the City for the CFIF Project must be no more than 75% of total CFIF Project cost.",IF(B6="No","Not-for-profit businesses: The total amount requested from the City for the CFIF Project can be up to 100% of total CFIF Project cost.",""))</f>
        <v>For-profit businesses: The total amount requested from the City for the CFIF Project must be no more than 75% of total CFIF Project cost.</v>
      </c>
      <c r="D6" s="195"/>
      <c r="E6" s="196"/>
    </row>
    <row r="7" spans="1:5" s="3" customFormat="1" ht="15.75" x14ac:dyDescent="0.2">
      <c r="A7" s="58" t="s">
        <v>14</v>
      </c>
      <c r="B7" s="68" t="s">
        <v>53</v>
      </c>
      <c r="C7" s="179" t="str">
        <f>"(The current amount requested from the City is "&amp;ROUND(A12*100,0)&amp;"% of the total project cost.)"</f>
        <v>(The current amount requested from the City is 75% of the total project cost.)</v>
      </c>
      <c r="D7" s="180"/>
      <c r="E7" s="181"/>
    </row>
    <row r="8" spans="1:5" s="3" customFormat="1" ht="31.5" x14ac:dyDescent="0.2">
      <c r="A8" s="55" t="s">
        <v>15</v>
      </c>
      <c r="B8" s="56" t="s">
        <v>16</v>
      </c>
      <c r="C8" s="57" t="s">
        <v>17</v>
      </c>
      <c r="D8" s="203" cm="1">
        <f t="array" ref="D8">IF(OR(SUMPRODUCT(--ISNUMBER(SEARCH("*exceeds*",E16:E69)))&gt;0,SUMPRODUCT(--ISNUMBER(SEARCH("*exeeds*",E85:E131)))&gt;0,E70="For-profit businesses: The total amount requested from the City for the CFIF Project must be no more than 75% of total CFIF Project cost.",E81="Total amount (anticipated + secured) does not match total anticipated CFIF Project cost",E143="Total amount (anticipated + secured) does not match total anticipated Green Workforce Project cost",B11&gt;35000,C11&gt;5000),"Once budget is complete, please review error messages in column E and revise accordingly prior to submission.",)</f>
        <v>0</v>
      </c>
      <c r="E8" s="204"/>
    </row>
    <row r="9" spans="1:5" s="3" customFormat="1" ht="50.25" customHeight="1" x14ac:dyDescent="0.2">
      <c r="A9" s="49" t="s">
        <v>18</v>
      </c>
      <c r="B9" s="69" t="s">
        <v>54</v>
      </c>
      <c r="C9" s="70" t="s">
        <v>105</v>
      </c>
      <c r="D9" s="205"/>
      <c r="E9" s="206"/>
    </row>
    <row r="10" spans="1:5" s="3" customFormat="1" ht="15.75" x14ac:dyDescent="0.2">
      <c r="A10" s="49" t="s">
        <v>117</v>
      </c>
      <c r="B10" s="161">
        <f>B70</f>
        <v>32800</v>
      </c>
      <c r="C10" s="162">
        <f>B132</f>
        <v>4280</v>
      </c>
      <c r="D10" s="205"/>
      <c r="E10" s="206"/>
    </row>
    <row r="11" spans="1:5" s="3" customFormat="1" ht="15.75" x14ac:dyDescent="0.2">
      <c r="A11" s="50" t="s">
        <v>118</v>
      </c>
      <c r="B11" s="163">
        <f>C70</f>
        <v>24600</v>
      </c>
      <c r="C11" s="164">
        <f>C132</f>
        <v>4280</v>
      </c>
      <c r="D11" s="207"/>
      <c r="E11" s="208"/>
    </row>
    <row r="12" spans="1:5" s="3" customFormat="1" ht="6.75" customHeight="1" x14ac:dyDescent="0.2">
      <c r="A12" s="71">
        <f>IFERROR(B11/B10,0)</f>
        <v>0.75</v>
      </c>
      <c r="B12" s="71"/>
      <c r="C12" s="71"/>
      <c r="D12" s="71"/>
      <c r="E12" s="13"/>
    </row>
    <row r="13" spans="1:5" s="3" customFormat="1" ht="27.75" customHeight="1" x14ac:dyDescent="0.2">
      <c r="A13" s="209" t="s">
        <v>20</v>
      </c>
      <c r="B13" s="210"/>
      <c r="C13" s="210"/>
      <c r="D13" s="211"/>
      <c r="E13" s="54"/>
    </row>
    <row r="14" spans="1:5" ht="29.25" customHeight="1" x14ac:dyDescent="0.25">
      <c r="A14" s="15" t="str">
        <f>'Project Budget - To Complete'!A14</f>
        <v xml:space="preserve">Description of Itemized Costs Under Each Expense Category </v>
      </c>
      <c r="B14" s="15" t="str">
        <f>'Project Budget - To Complete'!B14</f>
        <v>Total Anticipated Project Costs (A+B) </v>
      </c>
      <c r="C14" s="15" t="str">
        <f>'Project Budget - To Complete'!C14</f>
        <v>Amount Requested from City (A)</v>
      </c>
      <c r="D14" s="15" t="str">
        <f>'Project Budget - To Complete'!D14</f>
        <v>Amount from other Funding Sources (B)  [Calculated]</v>
      </c>
      <c r="E14" s="15" t="str">
        <f>'Project Budget - To Complete'!E14</f>
        <v>Percent Subtotal Represents of Total Amount Requested from the City [Calculated]</v>
      </c>
    </row>
    <row r="15" spans="1:5" x14ac:dyDescent="0.25">
      <c r="A15" s="133" t="str">
        <f>'Project Budget - To Complete'!A15</f>
        <v>Capital costs for renovations required as part of the proposed CFIF Project</v>
      </c>
      <c r="B15" s="134"/>
      <c r="C15" s="134"/>
      <c r="D15" s="134"/>
      <c r="E15" s="132"/>
    </row>
    <row r="16" spans="1:5" x14ac:dyDescent="0.25">
      <c r="A16" s="72" t="s">
        <v>55</v>
      </c>
      <c r="B16" s="8">
        <v>5200</v>
      </c>
      <c r="C16" s="8">
        <v>2000</v>
      </c>
      <c r="D16" s="8">
        <f>B16-C16</f>
        <v>3200</v>
      </c>
      <c r="E16" s="160">
        <f t="shared" ref="E16:E19" si="0">IF(D16&lt;0,"Amount requested from City (A) exceeds Anticipated Costs (A+B).",)</f>
        <v>0</v>
      </c>
    </row>
    <row r="17" spans="1:5" x14ac:dyDescent="0.25">
      <c r="A17" s="72"/>
      <c r="B17" s="8"/>
      <c r="C17" s="8"/>
      <c r="D17" s="8">
        <f t="shared" ref="D17:D19" si="1">B17-C17</f>
        <v>0</v>
      </c>
      <c r="E17" s="159">
        <f t="shared" si="0"/>
        <v>0</v>
      </c>
    </row>
    <row r="18" spans="1:5" x14ac:dyDescent="0.25">
      <c r="A18" s="72"/>
      <c r="B18" s="8"/>
      <c r="C18" s="8"/>
      <c r="D18" s="8">
        <f t="shared" si="1"/>
        <v>0</v>
      </c>
      <c r="E18" s="159">
        <f t="shared" si="0"/>
        <v>0</v>
      </c>
    </row>
    <row r="19" spans="1:5" x14ac:dyDescent="0.25">
      <c r="A19" s="72"/>
      <c r="B19" s="8"/>
      <c r="C19" s="8"/>
      <c r="D19" s="8">
        <f t="shared" si="1"/>
        <v>0</v>
      </c>
      <c r="E19" s="159">
        <f t="shared" si="0"/>
        <v>0</v>
      </c>
    </row>
    <row r="20" spans="1:5" ht="43.5" x14ac:dyDescent="0.25">
      <c r="A20" s="40" t="s">
        <v>127</v>
      </c>
      <c r="B20" s="7">
        <f>SUM(B16:B19)</f>
        <v>5200</v>
      </c>
      <c r="C20" s="7">
        <f>SUM(C16:C19)</f>
        <v>2000</v>
      </c>
      <c r="D20" s="7">
        <f t="shared" ref="D20" si="2">SUM(D16:D19)</f>
        <v>3200</v>
      </c>
      <c r="E20" s="66">
        <f>IFERROR(IF(C20/$B$11&gt;0.5,"Amount requested from the City for this category currently represents "&amp;ROUND(C20/$B$11,2)*100&amp;"% of total request from the City, which exceeds the category cap of 50%. Please revise prior to submission once budget is complete.",C20/$B$11),)</f>
        <v>8.1300813008130079E-2</v>
      </c>
    </row>
    <row r="21" spans="1:5" x14ac:dyDescent="0.25">
      <c r="A21" s="133" t="str">
        <f>'Project Budget - To Complete'!A21</f>
        <v>Direct staff costs for the delivery, implementation, monitoring, and evaluation of the proposed CFIF Project (e.g., salaries)</v>
      </c>
      <c r="B21" s="134"/>
      <c r="C21" s="134"/>
      <c r="D21" s="134"/>
      <c r="E21" s="135"/>
    </row>
    <row r="22" spans="1:5" x14ac:dyDescent="0.25">
      <c r="A22" s="72" t="s">
        <v>61</v>
      </c>
      <c r="B22" s="8">
        <f>30*40</f>
        <v>1200</v>
      </c>
      <c r="C22" s="8">
        <f>B22</f>
        <v>1200</v>
      </c>
      <c r="D22" s="8">
        <f>B22-C22</f>
        <v>0</v>
      </c>
      <c r="E22" s="159">
        <f t="shared" ref="E22:E25" si="3">IF(D22&lt;0,"Amount requested from City (A) exceeds Anticipated Costs (A+B).",)</f>
        <v>0</v>
      </c>
    </row>
    <row r="23" spans="1:5" x14ac:dyDescent="0.25">
      <c r="A23" s="72" t="s">
        <v>56</v>
      </c>
      <c r="B23" s="8">
        <f>500*20</f>
        <v>10000</v>
      </c>
      <c r="C23" s="8">
        <v>7000</v>
      </c>
      <c r="D23" s="8">
        <f t="shared" ref="D23:D25" si="4">B23-C23</f>
        <v>3000</v>
      </c>
      <c r="E23" s="159">
        <f t="shared" si="3"/>
        <v>0</v>
      </c>
    </row>
    <row r="24" spans="1:5" x14ac:dyDescent="0.25">
      <c r="A24" s="72" t="s">
        <v>57</v>
      </c>
      <c r="B24" s="8">
        <f>40*20</f>
        <v>800</v>
      </c>
      <c r="C24" s="8">
        <f>B24</f>
        <v>800</v>
      </c>
      <c r="D24" s="8">
        <f t="shared" si="4"/>
        <v>0</v>
      </c>
      <c r="E24" s="159">
        <f t="shared" si="3"/>
        <v>0</v>
      </c>
    </row>
    <row r="25" spans="1:5" x14ac:dyDescent="0.25">
      <c r="A25" s="72"/>
      <c r="B25" s="8"/>
      <c r="C25" s="8"/>
      <c r="D25" s="8">
        <f t="shared" si="4"/>
        <v>0</v>
      </c>
      <c r="E25" s="159">
        <f t="shared" si="3"/>
        <v>0</v>
      </c>
    </row>
    <row r="26" spans="1:5" ht="51.75" customHeight="1" x14ac:dyDescent="0.25">
      <c r="A26" s="40" t="s">
        <v>127</v>
      </c>
      <c r="B26" s="7">
        <f>SUM(B22:B25)</f>
        <v>12000</v>
      </c>
      <c r="C26" s="7">
        <f>SUM(C22:C25)</f>
        <v>9000</v>
      </c>
      <c r="D26" s="7">
        <f>SUM(D22:D25)</f>
        <v>3000</v>
      </c>
      <c r="E26" s="66">
        <f>IFERROR(IF(C26/$B$11&gt;0.5,"Amount requested from the City for this category currently represents "&amp;ROUND(C26/$B$11,2)*100&amp;"% of total request from the City, which exceeds the category cap of 50%. Please revise prior to submission once budget is complete.",C26/$B$11),)</f>
        <v>0.36585365853658536</v>
      </c>
    </row>
    <row r="27" spans="1:5" x14ac:dyDescent="0.25">
      <c r="A27" s="133" t="str">
        <f>'Project Budget - To Complete'!A27</f>
        <v>Purchased services (direct non-staff costs) from contractors and consultants for project delivery, web design, translation, communications and/or marketing campaign services for the proposed project</v>
      </c>
      <c r="B27" s="139"/>
      <c r="C27" s="136"/>
      <c r="D27" s="136"/>
      <c r="E27" s="137"/>
    </row>
    <row r="28" spans="1:5" x14ac:dyDescent="0.25">
      <c r="A28" s="72" t="s">
        <v>58</v>
      </c>
      <c r="B28" s="8">
        <v>1000</v>
      </c>
      <c r="C28" s="8">
        <v>1000</v>
      </c>
      <c r="D28" s="8">
        <f>B28-C28</f>
        <v>0</v>
      </c>
      <c r="E28" s="159">
        <f t="shared" ref="E28:E31" si="5">IF(D28&lt;0,"Amount requested from City (A) exceeds Anticipated Costs (A+B).",)</f>
        <v>0</v>
      </c>
    </row>
    <row r="29" spans="1:5" x14ac:dyDescent="0.25">
      <c r="A29" s="72"/>
      <c r="B29" s="8"/>
      <c r="C29" s="8"/>
      <c r="D29" s="8">
        <f t="shared" ref="D29:D31" si="6">B29-C29</f>
        <v>0</v>
      </c>
      <c r="E29" s="159">
        <f t="shared" si="5"/>
        <v>0</v>
      </c>
    </row>
    <row r="30" spans="1:5" x14ac:dyDescent="0.25">
      <c r="A30" s="72"/>
      <c r="B30" s="8"/>
      <c r="C30" s="8"/>
      <c r="D30" s="8">
        <f t="shared" si="6"/>
        <v>0</v>
      </c>
      <c r="E30" s="159">
        <f t="shared" si="5"/>
        <v>0</v>
      </c>
    </row>
    <row r="31" spans="1:5" x14ac:dyDescent="0.25">
      <c r="A31" s="72"/>
      <c r="B31" s="8"/>
      <c r="C31" s="8"/>
      <c r="D31" s="8">
        <f t="shared" si="6"/>
        <v>0</v>
      </c>
      <c r="E31" s="159">
        <f t="shared" si="5"/>
        <v>0</v>
      </c>
    </row>
    <row r="32" spans="1:5" ht="43.5" x14ac:dyDescent="0.25">
      <c r="A32" s="40" t="s">
        <v>128</v>
      </c>
      <c r="B32" s="7">
        <f>SUM(B28:B31)</f>
        <v>1000</v>
      </c>
      <c r="C32" s="7">
        <f>SUM(C28:C31)</f>
        <v>1000</v>
      </c>
      <c r="D32" s="7">
        <f>SUM(D28:D31)</f>
        <v>0</v>
      </c>
      <c r="E32" s="142">
        <f>IFERROR(IF(C32/$B$11&gt;0.15,"Amount requested from the City for this category currently represents "&amp;ROUND(C32/$B$11,2)*100&amp;"% of total request from the City, which exceeds the category cap of 15%. Please revise prior to submission once budget is complete.",C32/$B$11),)</f>
        <v>4.065040650406504E-2</v>
      </c>
    </row>
    <row r="33" spans="1:5" x14ac:dyDescent="0.25">
      <c r="A33" s="133" t="str">
        <f>'Project Budget - To Complete'!A33</f>
        <v>Fees/honoraria (direct non-staff costs) for professional skills instructors that are directly tied to proposed project’s implementation</v>
      </c>
      <c r="B33" s="134"/>
      <c r="C33" s="134"/>
      <c r="D33" s="134"/>
      <c r="E33" s="132"/>
    </row>
    <row r="34" spans="1:5" x14ac:dyDescent="0.25">
      <c r="A34" s="72"/>
      <c r="B34" s="8"/>
      <c r="C34" s="8"/>
      <c r="D34" s="8">
        <f>B34-C34</f>
        <v>0</v>
      </c>
      <c r="E34" s="159">
        <f t="shared" ref="E34:E37" si="7">IF(D34&lt;0,"Amount requested from City (A) exceeds Anticipated Costs (A+B).",)</f>
        <v>0</v>
      </c>
    </row>
    <row r="35" spans="1:5" x14ac:dyDescent="0.25">
      <c r="A35" s="72"/>
      <c r="B35" s="8"/>
      <c r="C35" s="8"/>
      <c r="D35" s="8">
        <f t="shared" ref="D35:D37" si="8">B35-C35</f>
        <v>0</v>
      </c>
      <c r="E35" s="159">
        <f t="shared" si="7"/>
        <v>0</v>
      </c>
    </row>
    <row r="36" spans="1:5" x14ac:dyDescent="0.25">
      <c r="A36" s="72"/>
      <c r="B36" s="8"/>
      <c r="C36" s="8"/>
      <c r="D36" s="8">
        <f t="shared" si="8"/>
        <v>0</v>
      </c>
      <c r="E36" s="159">
        <f t="shared" si="7"/>
        <v>0</v>
      </c>
    </row>
    <row r="37" spans="1:5" x14ac:dyDescent="0.25">
      <c r="A37" s="72"/>
      <c r="B37" s="8"/>
      <c r="C37" s="8"/>
      <c r="D37" s="8">
        <f t="shared" si="8"/>
        <v>0</v>
      </c>
      <c r="E37" s="159">
        <f t="shared" si="7"/>
        <v>0</v>
      </c>
    </row>
    <row r="38" spans="1:5" ht="43.5" x14ac:dyDescent="0.25">
      <c r="A38" s="40" t="s">
        <v>128</v>
      </c>
      <c r="B38" s="7">
        <f>SUM(B34:B37)</f>
        <v>0</v>
      </c>
      <c r="C38" s="7">
        <f>SUM(C34:C37)</f>
        <v>0</v>
      </c>
      <c r="D38" s="7">
        <f>SUM(D34:D37)</f>
        <v>0</v>
      </c>
      <c r="E38" s="142">
        <f>IFERROR(IF(C38/$B$11&gt;0.15,"Amount requested from the City for this category currently represents "&amp;ROUND(C38/$B$11,2)*100&amp;"% of total request from the City, which exceeds the category cap of 15%. Please revise prior to submission once budget is complete.",C38/$B$11),)</f>
        <v>0</v>
      </c>
    </row>
    <row r="39" spans="1:5" x14ac:dyDescent="0.25">
      <c r="A39" s="133" t="str">
        <f>'Project Budget - To Complete'!A39</f>
        <v>Overhead costs directly tied to the proposed project (e.g., room/facility and event rental fees)</v>
      </c>
      <c r="B39" s="134"/>
      <c r="C39" s="134"/>
      <c r="D39" s="134"/>
      <c r="E39" s="132"/>
    </row>
    <row r="40" spans="1:5" x14ac:dyDescent="0.25">
      <c r="A40" s="72" t="s">
        <v>93</v>
      </c>
      <c r="B40" s="8">
        <f>10*150</f>
        <v>1500</v>
      </c>
      <c r="C40" s="8">
        <f>B40</f>
        <v>1500</v>
      </c>
      <c r="D40" s="8">
        <f>B40-C40</f>
        <v>0</v>
      </c>
      <c r="E40" s="159">
        <f t="shared" ref="E40:E43" si="9">IF(D40&lt;0,"Amount requested from City (A) exceeds Anticipated Costs (A+B).",)</f>
        <v>0</v>
      </c>
    </row>
    <row r="41" spans="1:5" x14ac:dyDescent="0.25">
      <c r="A41" s="72"/>
      <c r="B41" s="8"/>
      <c r="C41" s="8"/>
      <c r="D41" s="8">
        <f t="shared" ref="D41:D43" si="10">B41-C41</f>
        <v>0</v>
      </c>
      <c r="E41" s="159">
        <f t="shared" si="9"/>
        <v>0</v>
      </c>
    </row>
    <row r="42" spans="1:5" x14ac:dyDescent="0.25">
      <c r="A42" s="72"/>
      <c r="B42" s="8"/>
      <c r="C42" s="8"/>
      <c r="D42" s="8">
        <f t="shared" si="10"/>
        <v>0</v>
      </c>
      <c r="E42" s="159">
        <f t="shared" si="9"/>
        <v>0</v>
      </c>
    </row>
    <row r="43" spans="1:5" x14ac:dyDescent="0.25">
      <c r="A43" s="72"/>
      <c r="B43" s="8"/>
      <c r="C43" s="8"/>
      <c r="D43" s="8">
        <f t="shared" si="10"/>
        <v>0</v>
      </c>
      <c r="E43" s="159">
        <f t="shared" si="9"/>
        <v>0</v>
      </c>
    </row>
    <row r="44" spans="1:5" ht="43.5" x14ac:dyDescent="0.25">
      <c r="A44" s="40" t="s">
        <v>128</v>
      </c>
      <c r="B44" s="7">
        <f>SUM(B40:B43)</f>
        <v>1500</v>
      </c>
      <c r="C44" s="7">
        <f>SUM(C40:C43)</f>
        <v>1500</v>
      </c>
      <c r="D44" s="7">
        <f>SUM(D40:D43)</f>
        <v>0</v>
      </c>
      <c r="E44" s="142">
        <f>IFERROR(IF(C44/$B$11&gt;0.15,"Amount requested from the City for this category currently represents "&amp;ROUND(C44/$B$11,2)*100&amp;"% of total request from the City, which exceeds the category cap of 15%. Please revise prior to submission once budget is complete.",C44/$B$11),)</f>
        <v>6.097560975609756E-2</v>
      </c>
    </row>
    <row r="45" spans="1:5" x14ac:dyDescent="0.25">
      <c r="A45" s="133" t="str">
        <f>'Project Budget - To Complete'!A45</f>
        <v>Marketing costs directly tied to promoting the proposed project, including advertising and communication tools and materials (e.g., website, printing and distribution of marketing materials). Excludes “Subscription services”.</v>
      </c>
      <c r="B45" s="134"/>
      <c r="C45" s="134"/>
      <c r="D45" s="134"/>
      <c r="E45" s="143"/>
    </row>
    <row r="46" spans="1:5" x14ac:dyDescent="0.25">
      <c r="A46" s="72" t="s">
        <v>59</v>
      </c>
      <c r="B46" s="8">
        <v>500</v>
      </c>
      <c r="C46" s="8">
        <v>500</v>
      </c>
      <c r="D46" s="8">
        <f>B46-C46</f>
        <v>0</v>
      </c>
      <c r="E46" s="159">
        <f t="shared" ref="E46:E49" si="11">IF(D46&lt;0,"Amount requested from City (A) exceeds Anticipated Costs (A+B).",)</f>
        <v>0</v>
      </c>
    </row>
    <row r="47" spans="1:5" x14ac:dyDescent="0.25">
      <c r="A47" s="72" t="s">
        <v>92</v>
      </c>
      <c r="B47" s="8">
        <v>2000</v>
      </c>
      <c r="C47" s="8">
        <v>2000</v>
      </c>
      <c r="D47" s="8">
        <f t="shared" ref="D47:D49" si="12">B47-C47</f>
        <v>0</v>
      </c>
      <c r="E47" s="159">
        <f t="shared" si="11"/>
        <v>0</v>
      </c>
    </row>
    <row r="48" spans="1:5" x14ac:dyDescent="0.25">
      <c r="A48" s="72"/>
      <c r="B48" s="8"/>
      <c r="C48" s="8"/>
      <c r="D48" s="8">
        <f t="shared" si="12"/>
        <v>0</v>
      </c>
      <c r="E48" s="159">
        <f t="shared" si="11"/>
        <v>0</v>
      </c>
    </row>
    <row r="49" spans="1:5" x14ac:dyDescent="0.25">
      <c r="A49" s="72"/>
      <c r="B49" s="8"/>
      <c r="C49" s="8"/>
      <c r="D49" s="8">
        <f t="shared" si="12"/>
        <v>0</v>
      </c>
      <c r="E49" s="159">
        <f t="shared" si="11"/>
        <v>0</v>
      </c>
    </row>
    <row r="50" spans="1:5" ht="43.5" x14ac:dyDescent="0.25">
      <c r="A50" s="40" t="s">
        <v>128</v>
      </c>
      <c r="B50" s="7">
        <f>SUM(B46:B49)</f>
        <v>2500</v>
      </c>
      <c r="C50" s="7">
        <f>SUM(C46:C49)</f>
        <v>2500</v>
      </c>
      <c r="D50" s="7">
        <f>SUM(D46:D49)</f>
        <v>0</v>
      </c>
      <c r="E50" s="142">
        <f>IFERROR(IF(C50/$B$11&gt;0.15,"Amount requested from the City for this category currently represents "&amp;ROUND(C50/$B$11,2)*100&amp;"% of total request from the City, which exceeds the category cap of 15%. Please revise prior to submission once budget is complete.",C50/$B$11),)</f>
        <v>0.1016260162601626</v>
      </c>
    </row>
    <row r="51" spans="1:5" x14ac:dyDescent="0.25">
      <c r="A51" s="133" t="str">
        <f>'Project Budget - To Complete'!A51</f>
        <v xml:space="preserve">Project materials and supplies, including product inventory (e.g., reusable containers) and equipment rental or purchase (e.g., washing stations) </v>
      </c>
      <c r="B51" s="134"/>
      <c r="C51" s="134"/>
      <c r="D51" s="134"/>
      <c r="E51" s="132"/>
    </row>
    <row r="52" spans="1:5" x14ac:dyDescent="0.25">
      <c r="A52" s="72" t="s">
        <v>91</v>
      </c>
      <c r="B52" s="8">
        <v>3000</v>
      </c>
      <c r="C52" s="8">
        <v>3000</v>
      </c>
      <c r="D52" s="8">
        <f>B52-C52</f>
        <v>0</v>
      </c>
      <c r="E52" s="159">
        <f t="shared" ref="E52:E56" si="13">IF(D52&lt;0,"Amount requested from City (A) exceeds Anticipated Costs (A+B).",)</f>
        <v>0</v>
      </c>
    </row>
    <row r="53" spans="1:5" x14ac:dyDescent="0.25">
      <c r="A53" s="72" t="s">
        <v>60</v>
      </c>
      <c r="B53" s="8">
        <v>1500</v>
      </c>
      <c r="C53" s="8">
        <v>1500</v>
      </c>
      <c r="D53" s="8">
        <f t="shared" ref="D53:D56" si="14">B53-C53</f>
        <v>0</v>
      </c>
      <c r="E53" s="159">
        <f t="shared" si="13"/>
        <v>0</v>
      </c>
    </row>
    <row r="54" spans="1:5" x14ac:dyDescent="0.25">
      <c r="A54" s="72" t="s">
        <v>119</v>
      </c>
      <c r="B54" s="8">
        <v>2000</v>
      </c>
      <c r="C54" s="8">
        <v>1500</v>
      </c>
      <c r="D54" s="8">
        <f t="shared" si="14"/>
        <v>500</v>
      </c>
      <c r="E54" s="159">
        <f t="shared" si="13"/>
        <v>0</v>
      </c>
    </row>
    <row r="55" spans="1:5" x14ac:dyDescent="0.25">
      <c r="A55" s="72" t="s">
        <v>62</v>
      </c>
      <c r="B55" s="8">
        <v>1000</v>
      </c>
      <c r="C55" s="8">
        <v>1000</v>
      </c>
      <c r="D55" s="8">
        <f t="shared" si="14"/>
        <v>0</v>
      </c>
      <c r="E55" s="159">
        <f t="shared" si="13"/>
        <v>0</v>
      </c>
    </row>
    <row r="56" spans="1:5" x14ac:dyDescent="0.25">
      <c r="A56" s="73" t="s">
        <v>63</v>
      </c>
      <c r="B56" s="8">
        <v>2000</v>
      </c>
      <c r="C56" s="8">
        <v>500</v>
      </c>
      <c r="D56" s="8">
        <f t="shared" si="14"/>
        <v>1500</v>
      </c>
      <c r="E56" s="159">
        <f t="shared" si="13"/>
        <v>0</v>
      </c>
    </row>
    <row r="57" spans="1:5" ht="43.5" x14ac:dyDescent="0.25">
      <c r="A57" s="140" t="s">
        <v>129</v>
      </c>
      <c r="B57" s="7">
        <f>SUM(B52:B56)</f>
        <v>9500</v>
      </c>
      <c r="C57" s="7">
        <f>SUM(C52:C56)</f>
        <v>7500</v>
      </c>
      <c r="D57" s="7">
        <f>SUM(D52:D56)</f>
        <v>2000</v>
      </c>
      <c r="E57" s="144">
        <f>IFERROR(C57/$B$11,)</f>
        <v>0.3048780487804878</v>
      </c>
    </row>
    <row r="58" spans="1:5" x14ac:dyDescent="0.25">
      <c r="A58" s="133" t="str">
        <f>'Project Budget - To Complete'!A58</f>
        <v xml:space="preserve">Project-specific subscription services (e.g., licensing an app to support use of reusable containers) </v>
      </c>
      <c r="B58" s="134"/>
      <c r="C58" s="134"/>
      <c r="D58" s="134"/>
      <c r="E58" s="132"/>
    </row>
    <row r="59" spans="1:5" x14ac:dyDescent="0.25">
      <c r="A59" s="72" t="s">
        <v>94</v>
      </c>
      <c r="B59" s="8">
        <f>100*10</f>
        <v>1000</v>
      </c>
      <c r="C59" s="8">
        <f>B59</f>
        <v>1000</v>
      </c>
      <c r="D59" s="8">
        <f>B59-C59</f>
        <v>0</v>
      </c>
      <c r="E59" s="159">
        <f t="shared" ref="E59:E62" si="15">IF(D59&lt;0,"Amount requested from City (A) exceeds Anticipated Costs (A+B).",)</f>
        <v>0</v>
      </c>
    </row>
    <row r="60" spans="1:5" x14ac:dyDescent="0.25">
      <c r="A60" s="72"/>
      <c r="B60" s="8"/>
      <c r="C60" s="8"/>
      <c r="D60" s="8">
        <f t="shared" ref="D60:D62" si="16">B60-C60</f>
        <v>0</v>
      </c>
      <c r="E60" s="159">
        <f t="shared" si="15"/>
        <v>0</v>
      </c>
    </row>
    <row r="61" spans="1:5" x14ac:dyDescent="0.25">
      <c r="A61" s="72"/>
      <c r="B61" s="8"/>
      <c r="C61" s="8"/>
      <c r="D61" s="8">
        <f t="shared" si="16"/>
        <v>0</v>
      </c>
      <c r="E61" s="159">
        <f t="shared" si="15"/>
        <v>0</v>
      </c>
    </row>
    <row r="62" spans="1:5" x14ac:dyDescent="0.25">
      <c r="A62" s="72"/>
      <c r="B62" s="8"/>
      <c r="C62" s="8"/>
      <c r="D62" s="8">
        <f t="shared" si="16"/>
        <v>0</v>
      </c>
      <c r="E62" s="159">
        <f t="shared" si="15"/>
        <v>0</v>
      </c>
    </row>
    <row r="63" spans="1:5" ht="43.5" x14ac:dyDescent="0.25">
      <c r="A63" s="140" t="s">
        <v>129</v>
      </c>
      <c r="B63" s="7">
        <f>SUM(B59:B62)</f>
        <v>1000</v>
      </c>
      <c r="C63" s="7">
        <f>SUM(C59:C62)</f>
        <v>1000</v>
      </c>
      <c r="D63" s="7">
        <f t="shared" ref="D63" si="17">SUM(D59:D62)</f>
        <v>0</v>
      </c>
      <c r="E63" s="144">
        <f>IFERROR(C63/$B$11,)</f>
        <v>4.065040650406504E-2</v>
      </c>
    </row>
    <row r="64" spans="1:5" x14ac:dyDescent="0.25">
      <c r="A64" s="133" t="str">
        <f>'Project Budget - To Complete'!A64</f>
        <v>Stipends and local public transportation costs incurred by volunteers directly related to implementing the proposed project</v>
      </c>
      <c r="B64" s="134"/>
      <c r="C64" s="134"/>
      <c r="D64" s="134"/>
      <c r="E64" s="132"/>
    </row>
    <row r="65" spans="1:6" x14ac:dyDescent="0.25">
      <c r="A65" s="74" t="s">
        <v>64</v>
      </c>
      <c r="B65" s="8">
        <v>100</v>
      </c>
      <c r="C65" s="8">
        <v>100</v>
      </c>
      <c r="D65" s="8">
        <f>B65-C65</f>
        <v>0</v>
      </c>
      <c r="E65" s="159">
        <f t="shared" ref="E65:E68" si="18">IF(D65&lt;0,"Amount requested from City (A) exceeds Anticipated Costs (A+B).",)</f>
        <v>0</v>
      </c>
    </row>
    <row r="66" spans="1:6" x14ac:dyDescent="0.25">
      <c r="A66" s="72"/>
      <c r="B66" s="8"/>
      <c r="C66" s="8"/>
      <c r="D66" s="8">
        <f t="shared" ref="D66:D68" si="19">B66-C66</f>
        <v>0</v>
      </c>
      <c r="E66" s="159">
        <f t="shared" si="18"/>
        <v>0</v>
      </c>
    </row>
    <row r="67" spans="1:6" x14ac:dyDescent="0.25">
      <c r="A67" s="72"/>
      <c r="B67" s="8"/>
      <c r="C67" s="8"/>
      <c r="D67" s="8">
        <f t="shared" si="19"/>
        <v>0</v>
      </c>
      <c r="E67" s="159">
        <f t="shared" si="18"/>
        <v>0</v>
      </c>
    </row>
    <row r="68" spans="1:6" x14ac:dyDescent="0.25">
      <c r="A68" s="72"/>
      <c r="B68" s="8"/>
      <c r="C68" s="8"/>
      <c r="D68" s="8">
        <f t="shared" si="19"/>
        <v>0</v>
      </c>
      <c r="E68" s="159">
        <f t="shared" si="18"/>
        <v>0</v>
      </c>
    </row>
    <row r="69" spans="1:6" ht="43.5" x14ac:dyDescent="0.25">
      <c r="A69" s="40" t="s">
        <v>128</v>
      </c>
      <c r="B69" s="7">
        <f>SUM(B65:B68)</f>
        <v>100</v>
      </c>
      <c r="C69" s="7">
        <f>SUM(C65:C68)</f>
        <v>100</v>
      </c>
      <c r="D69" s="7">
        <f t="shared" ref="D69" si="20">SUM(D65:D68)</f>
        <v>0</v>
      </c>
      <c r="E69" s="66">
        <f>IFERROR(IF(C69/$B$11&gt;0.15,"Amount requested from the City for this category currently represents "&amp;ROUND(C69/$B$11,2)*100&amp;"% of total request from the City, which exceeds the category cap of 15%. Please revise prior to submission once budget is complete.""",C69/$B$11),)</f>
        <v>4.0650406504065045E-3</v>
      </c>
    </row>
    <row r="70" spans="1:6" ht="29.25" customHeight="1" x14ac:dyDescent="0.25">
      <c r="A70" s="18" t="s">
        <v>32</v>
      </c>
      <c r="B70" s="6">
        <f>B26+B32+B38+B44+B50+B20+B57+B63+B69</f>
        <v>32800</v>
      </c>
      <c r="C70" s="6">
        <f>C26+C32+C38+C44+C50+C20+C57+C63+C69</f>
        <v>24600</v>
      </c>
      <c r="D70" s="6">
        <f>D26+D32+D38+D44+D50+D20+D57+D63+D69</f>
        <v>8200</v>
      </c>
      <c r="E70" s="168">
        <f>IFERROR(IF(C70&gt;35000,"Amount requested from the City exceeds the maximum allowable.",IF(B6="Yes",IF(C70/B70&gt;0.75,"The total amount requested from the City for the CFIF Project exceeds 75% of total CFIF Project cost.",))),)</f>
        <v>0</v>
      </c>
      <c r="F70" s="167">
        <f>SUM(E69,E63,E57,E50,E44,E38,E32,E26,E20)</f>
        <v>1</v>
      </c>
    </row>
    <row r="71" spans="1:6" ht="9.75" customHeight="1" x14ac:dyDescent="0.25">
      <c r="A71" s="27"/>
      <c r="B71" s="28"/>
      <c r="C71" s="28"/>
      <c r="D71" s="52"/>
    </row>
    <row r="72" spans="1:6" ht="29.25" customHeight="1" x14ac:dyDescent="0.25">
      <c r="A72" s="199" t="s">
        <v>33</v>
      </c>
      <c r="B72" s="200"/>
      <c r="C72" s="200"/>
      <c r="D72" s="201"/>
      <c r="E72" s="29"/>
    </row>
    <row r="73" spans="1:6" ht="18" x14ac:dyDescent="0.25">
      <c r="A73" s="30" t="s">
        <v>34</v>
      </c>
      <c r="B73" s="31"/>
      <c r="C73" s="31"/>
      <c r="D73" s="31"/>
      <c r="E73" s="32"/>
    </row>
    <row r="74" spans="1:6" ht="29.25" customHeight="1" x14ac:dyDescent="0.25">
      <c r="A74" s="16" t="str">
        <f>'Project Budget - To Complete'!A74</f>
        <v>Funding Source</v>
      </c>
      <c r="B74" s="16" t="str">
        <f>'Project Budget - To Complete'!B74</f>
        <v>Amount (Anticipated)</v>
      </c>
      <c r="C74" s="16" t="str">
        <f>'Project Budget - To Complete'!C74</f>
        <v>Amount (Secured)</v>
      </c>
      <c r="D74" s="16" t="str">
        <f>'Project Budget - To Complete'!D74</f>
        <v>Total Amount (Anticipated + Secured)</v>
      </c>
      <c r="E74" s="16" t="str">
        <f>'Project Budget - To Complete'!E74</f>
        <v>Description of Funding Source</v>
      </c>
    </row>
    <row r="75" spans="1:6" ht="42.75" x14ac:dyDescent="0.25">
      <c r="A75" s="62" t="s">
        <v>40</v>
      </c>
      <c r="B75" s="25">
        <f>$C$70</f>
        <v>24600</v>
      </c>
      <c r="C75" s="75">
        <v>0</v>
      </c>
      <c r="D75" s="8">
        <f>B75+C75</f>
        <v>24600</v>
      </c>
      <c r="E75" s="41" t="s">
        <v>41</v>
      </c>
    </row>
    <row r="76" spans="1:6" ht="29.25" customHeight="1" x14ac:dyDescent="0.25">
      <c r="A76" s="62" t="s">
        <v>42</v>
      </c>
      <c r="B76" s="25"/>
      <c r="C76" s="25"/>
      <c r="D76" s="8">
        <f t="shared" ref="D76:D80" si="21">B76+C76</f>
        <v>0</v>
      </c>
      <c r="E76" s="41"/>
    </row>
    <row r="77" spans="1:6" ht="29.25" customHeight="1" x14ac:dyDescent="0.25">
      <c r="A77" s="63" t="s">
        <v>43</v>
      </c>
      <c r="B77" s="25"/>
      <c r="C77" s="25">
        <v>7000</v>
      </c>
      <c r="D77" s="8">
        <f t="shared" si="21"/>
        <v>7000</v>
      </c>
      <c r="E77" s="41" t="s">
        <v>95</v>
      </c>
    </row>
    <row r="78" spans="1:6" ht="29.25" customHeight="1" x14ac:dyDescent="0.25">
      <c r="A78" s="63" t="s">
        <v>44</v>
      </c>
      <c r="B78" s="25"/>
      <c r="C78" s="25">
        <f>B70-B81-C77</f>
        <v>1200</v>
      </c>
      <c r="D78" s="8">
        <f t="shared" si="21"/>
        <v>1200</v>
      </c>
      <c r="E78" s="41" t="s">
        <v>65</v>
      </c>
    </row>
    <row r="79" spans="1:6" ht="29.25" customHeight="1" x14ac:dyDescent="0.25">
      <c r="A79" s="63" t="s">
        <v>45</v>
      </c>
      <c r="B79" s="25"/>
      <c r="C79" s="25"/>
      <c r="D79" s="8">
        <f t="shared" si="21"/>
        <v>0</v>
      </c>
      <c r="E79" s="41"/>
    </row>
    <row r="80" spans="1:6" ht="29.25" customHeight="1" x14ac:dyDescent="0.25">
      <c r="A80" s="63" t="s">
        <v>46</v>
      </c>
      <c r="B80" s="25"/>
      <c r="C80" s="25"/>
      <c r="D80" s="8">
        <f t="shared" si="21"/>
        <v>0</v>
      </c>
      <c r="E80" s="41"/>
    </row>
    <row r="81" spans="1:5" ht="29.25" customHeight="1" x14ac:dyDescent="0.25">
      <c r="A81" s="64" t="s">
        <v>47</v>
      </c>
      <c r="B81" s="23">
        <f>SUM(B75:B80)</f>
        <v>24600</v>
      </c>
      <c r="C81" s="23">
        <f>SUM(C75:C80)</f>
        <v>8200</v>
      </c>
      <c r="D81" s="23">
        <f>B81+C81</f>
        <v>32800</v>
      </c>
      <c r="E81" s="165">
        <f>IF(D81&lt;&gt;B70,"Total amount (anticipated + secured) does not match total anticipated CFIF Project cost",)</f>
        <v>0</v>
      </c>
    </row>
    <row r="82" spans="1:5" ht="29.25" customHeight="1" x14ac:dyDescent="0.25">
      <c r="A82" s="202" t="s">
        <v>103</v>
      </c>
      <c r="B82" s="202"/>
      <c r="C82" s="202"/>
      <c r="D82" s="202"/>
      <c r="E82" s="202"/>
    </row>
    <row r="83" spans="1:5" ht="29.25" customHeight="1" x14ac:dyDescent="0.25">
      <c r="A83" s="16" t="str">
        <f>'Project Budget - To Complete'!A83</f>
        <v xml:space="preserve">Description of Itemized Costs Under Each Expense Category </v>
      </c>
      <c r="B83" s="16" t="str">
        <f>'Project Budget - To Complete'!B83</f>
        <v>Total Anticipated Project Costs (A+B) </v>
      </c>
      <c r="C83" s="16" t="str">
        <f>'Project Budget - To Complete'!C83</f>
        <v>Amount Requested from City (A)</v>
      </c>
      <c r="D83" s="16" t="str">
        <f>'Project Budget - To Complete'!D83</f>
        <v>Amount from other Funding Sources (B)  [Calculated]</v>
      </c>
      <c r="E83" s="16" t="str">
        <f>'Project Budget - To Complete'!E83</f>
        <v>Percent Subtotal Represents of Total Amount Requested from the City [Calculated]</v>
      </c>
    </row>
    <row r="84" spans="1:5" x14ac:dyDescent="0.25">
      <c r="A84" s="133" t="str">
        <f>'Project Budget - To Complete'!A84</f>
        <v>Training content and materials (development of manuals, guides or digital resources to help staff and customers understand reuse systems, such as sanitation, logistics, waste reduction)</v>
      </c>
      <c r="B84" s="134"/>
      <c r="C84" s="134"/>
      <c r="D84" s="134"/>
      <c r="E84" s="132"/>
    </row>
    <row r="85" spans="1:5" x14ac:dyDescent="0.25">
      <c r="A85" s="123"/>
      <c r="B85" s="8"/>
      <c r="C85" s="8"/>
      <c r="D85" s="8">
        <f>B85-C85</f>
        <v>0</v>
      </c>
      <c r="E85" s="159">
        <f t="shared" ref="E85:E88" si="22">IF(D85&lt;0,"Amount requested from City (A) exceeds Anticipated Costs (A+B).",)</f>
        <v>0</v>
      </c>
    </row>
    <row r="86" spans="1:5" x14ac:dyDescent="0.25">
      <c r="A86" s="76"/>
      <c r="B86" s="8"/>
      <c r="C86" s="8"/>
      <c r="D86" s="8">
        <f t="shared" ref="D86:D88" si="23">B86-C86</f>
        <v>0</v>
      </c>
      <c r="E86" s="159">
        <f t="shared" si="22"/>
        <v>0</v>
      </c>
    </row>
    <row r="87" spans="1:5" x14ac:dyDescent="0.25">
      <c r="A87" s="76"/>
      <c r="B87" s="8"/>
      <c r="C87" s="8"/>
      <c r="D87" s="8">
        <f t="shared" si="23"/>
        <v>0</v>
      </c>
      <c r="E87" s="159">
        <f t="shared" si="22"/>
        <v>0</v>
      </c>
    </row>
    <row r="88" spans="1:5" x14ac:dyDescent="0.25">
      <c r="A88" s="76"/>
      <c r="B88" s="8"/>
      <c r="C88" s="8"/>
      <c r="D88" s="8">
        <f t="shared" si="23"/>
        <v>0</v>
      </c>
      <c r="E88" s="159">
        <f t="shared" si="22"/>
        <v>0</v>
      </c>
    </row>
    <row r="89" spans="1:5" ht="51.75" customHeight="1" x14ac:dyDescent="0.25">
      <c r="A89" s="40" t="s">
        <v>130</v>
      </c>
      <c r="B89" s="7">
        <f>SUM(B85:B88)</f>
        <v>0</v>
      </c>
      <c r="C89" s="7">
        <f>SUM(C85:C88)</f>
        <v>0</v>
      </c>
      <c r="D89" s="7">
        <f>SUM(D85:D88)</f>
        <v>0</v>
      </c>
      <c r="E89" s="153">
        <f>IFERROR(C89/$C$11,)</f>
        <v>0</v>
      </c>
    </row>
    <row r="90" spans="1:5" x14ac:dyDescent="0.25">
      <c r="A90" s="133" t="str">
        <f>'Project Budget - To Complete'!A90</f>
        <v>Curriculum or credential development (creation of micro-credentials, short courses or structured training pathways in partnership with colleges, training providers or workforce organizations)</v>
      </c>
      <c r="B90" s="134"/>
      <c r="C90" s="134"/>
      <c r="D90" s="134"/>
      <c r="E90" s="154"/>
    </row>
    <row r="91" spans="1:5" s="5" customFormat="1" x14ac:dyDescent="0.25">
      <c r="A91" s="76" t="s">
        <v>110</v>
      </c>
      <c r="B91" s="8">
        <v>500</v>
      </c>
      <c r="C91" s="8">
        <v>500</v>
      </c>
      <c r="D91" s="8">
        <f>B91-C91</f>
        <v>0</v>
      </c>
      <c r="E91" s="159">
        <f t="shared" ref="E91:E94" si="24">IF(D91&lt;0,"Amount requested from City (A) exceeds Anticipated Costs (A+B).",)</f>
        <v>0</v>
      </c>
    </row>
    <row r="92" spans="1:5" x14ac:dyDescent="0.25">
      <c r="A92" s="76"/>
      <c r="B92" s="8"/>
      <c r="C92" s="8"/>
      <c r="D92" s="8">
        <f t="shared" ref="D92:D94" si="25">B92-C92</f>
        <v>0</v>
      </c>
      <c r="E92" s="159">
        <f t="shared" si="24"/>
        <v>0</v>
      </c>
    </row>
    <row r="93" spans="1:5" x14ac:dyDescent="0.25">
      <c r="A93" s="76"/>
      <c r="B93" s="8"/>
      <c r="C93" s="8"/>
      <c r="D93" s="8">
        <f t="shared" si="25"/>
        <v>0</v>
      </c>
      <c r="E93" s="159">
        <f t="shared" si="24"/>
        <v>0</v>
      </c>
    </row>
    <row r="94" spans="1:5" x14ac:dyDescent="0.25">
      <c r="A94" s="76"/>
      <c r="B94" s="8"/>
      <c r="C94" s="8"/>
      <c r="D94" s="8">
        <f t="shared" si="25"/>
        <v>0</v>
      </c>
      <c r="E94" s="159">
        <f t="shared" si="24"/>
        <v>0</v>
      </c>
    </row>
    <row r="95" spans="1:5" ht="51.75" customHeight="1" x14ac:dyDescent="0.25">
      <c r="A95" s="40" t="s">
        <v>130</v>
      </c>
      <c r="B95" s="7">
        <f>SUM(B91:B94)</f>
        <v>500</v>
      </c>
      <c r="C95" s="7">
        <f>SUM(C91:C94)</f>
        <v>500</v>
      </c>
      <c r="D95" s="7">
        <f>SUM(D91:D94)</f>
        <v>0</v>
      </c>
      <c r="E95" s="153">
        <f>IFERROR(C95/$C$11,)</f>
        <v>0.11682242990654206</v>
      </c>
    </row>
    <row r="96" spans="1:5" x14ac:dyDescent="0.25">
      <c r="A96" s="133" t="str">
        <f>'Project Budget - To Complete'!A96</f>
        <v>Hands-on training infrastructure (purchase of equipment or supplies needed to train staff, such as sanitization kits, reusable container washing systems, mock training stations)</v>
      </c>
      <c r="B96" s="134"/>
      <c r="C96" s="134"/>
      <c r="D96" s="134"/>
      <c r="E96" s="150"/>
    </row>
    <row r="97" spans="1:5" s="5" customFormat="1" x14ac:dyDescent="0.25">
      <c r="A97" s="76" t="s">
        <v>106</v>
      </c>
      <c r="B97" s="8">
        <v>500</v>
      </c>
      <c r="C97" s="8">
        <v>500</v>
      </c>
      <c r="D97" s="8">
        <f>B97-C97</f>
        <v>0</v>
      </c>
      <c r="E97" s="159">
        <f t="shared" ref="E97:E100" si="26">IF(D97&lt;0,"Amount requested from City (A) exceeds Anticipated Costs (A+B).",)</f>
        <v>0</v>
      </c>
    </row>
    <row r="98" spans="1:5" x14ac:dyDescent="0.25">
      <c r="A98" s="76"/>
      <c r="B98" s="8"/>
      <c r="C98" s="8"/>
      <c r="D98" s="8">
        <f t="shared" ref="D98:D100" si="27">B98-C98</f>
        <v>0</v>
      </c>
      <c r="E98" s="159">
        <f t="shared" si="26"/>
        <v>0</v>
      </c>
    </row>
    <row r="99" spans="1:5" x14ac:dyDescent="0.25">
      <c r="A99" s="76"/>
      <c r="B99" s="8"/>
      <c r="C99" s="8"/>
      <c r="D99" s="8">
        <f t="shared" si="27"/>
        <v>0</v>
      </c>
      <c r="E99" s="159">
        <f t="shared" si="26"/>
        <v>0</v>
      </c>
    </row>
    <row r="100" spans="1:5" x14ac:dyDescent="0.25">
      <c r="A100" s="76"/>
      <c r="B100" s="8"/>
      <c r="C100" s="8"/>
      <c r="D100" s="8">
        <f t="shared" si="27"/>
        <v>0</v>
      </c>
      <c r="E100" s="159">
        <f t="shared" si="26"/>
        <v>0</v>
      </c>
    </row>
    <row r="101" spans="1:5" ht="51.75" customHeight="1" x14ac:dyDescent="0.25">
      <c r="A101" s="40" t="s">
        <v>130</v>
      </c>
      <c r="B101" s="7">
        <f>SUM(B97:B100)</f>
        <v>500</v>
      </c>
      <c r="C101" s="7">
        <f>SUM(C97:C100)</f>
        <v>500</v>
      </c>
      <c r="D101" s="7">
        <f>SUM(D97:D100)</f>
        <v>0</v>
      </c>
      <c r="E101" s="153">
        <f>IFERROR(C101/$C$11,)</f>
        <v>0.11682242990654206</v>
      </c>
    </row>
    <row r="102" spans="1:5" x14ac:dyDescent="0.25">
      <c r="A102" s="133" t="str">
        <f>'Project Budget - To Complete'!A102</f>
        <v>Partnered training delivery (payments to workforce agencies, community organizations or innovation partners contracted to design and deliver training or employment-related components)</v>
      </c>
      <c r="B102" s="134"/>
      <c r="C102" s="134"/>
      <c r="D102" s="134"/>
      <c r="E102" s="150"/>
    </row>
    <row r="103" spans="1:5" s="5" customFormat="1" x14ac:dyDescent="0.25">
      <c r="A103" s="76" t="s">
        <v>107</v>
      </c>
      <c r="B103" s="8">
        <v>2000</v>
      </c>
      <c r="C103" s="8">
        <v>2000</v>
      </c>
      <c r="D103" s="8">
        <f>B103-C103</f>
        <v>0</v>
      </c>
      <c r="E103" s="159">
        <f t="shared" ref="E103:E106" si="28">IF(D103&lt;0,"Amount requested from City (A) exceeds Anticipated Costs (A+B).",)</f>
        <v>0</v>
      </c>
    </row>
    <row r="104" spans="1:5" ht="30" x14ac:dyDescent="0.25">
      <c r="A104" s="123" t="s">
        <v>120</v>
      </c>
      <c r="B104" s="8">
        <f>15*40</f>
        <v>600</v>
      </c>
      <c r="C104" s="8">
        <f>B104</f>
        <v>600</v>
      </c>
      <c r="D104" s="8">
        <f t="shared" ref="D104:D106" si="29">B104-C104</f>
        <v>0</v>
      </c>
      <c r="E104" s="159">
        <f t="shared" si="28"/>
        <v>0</v>
      </c>
    </row>
    <row r="105" spans="1:5" x14ac:dyDescent="0.25">
      <c r="A105" s="76"/>
      <c r="B105" s="8"/>
      <c r="C105" s="8"/>
      <c r="D105" s="8">
        <f t="shared" si="29"/>
        <v>0</v>
      </c>
      <c r="E105" s="159">
        <f t="shared" si="28"/>
        <v>0</v>
      </c>
    </row>
    <row r="106" spans="1:5" x14ac:dyDescent="0.25">
      <c r="A106" s="76"/>
      <c r="B106" s="8"/>
      <c r="C106" s="8"/>
      <c r="D106" s="8">
        <f t="shared" si="29"/>
        <v>0</v>
      </c>
      <c r="E106" s="159">
        <f t="shared" si="28"/>
        <v>0</v>
      </c>
    </row>
    <row r="107" spans="1:5" ht="51.75" customHeight="1" x14ac:dyDescent="0.25">
      <c r="A107" s="40" t="s">
        <v>130</v>
      </c>
      <c r="B107" s="7">
        <f>SUM(B103:B106)</f>
        <v>2600</v>
      </c>
      <c r="C107" s="7">
        <f>SUM(C103:C106)</f>
        <v>2600</v>
      </c>
      <c r="D107" s="7">
        <f>SUM(D103:D106)</f>
        <v>0</v>
      </c>
      <c r="E107" s="153">
        <f>IFERROR(C107/$C$11,)</f>
        <v>0.60747663551401865</v>
      </c>
    </row>
    <row r="108" spans="1:5" x14ac:dyDescent="0.25">
      <c r="A108" s="133" t="str">
        <f>'Project Budget - To Complete'!A108</f>
        <v>Staff upskilling and cross-training (internal “train-the-trainer” programs, staff certifications or cross-training to expand staff skills to include reuse logistics)</v>
      </c>
      <c r="B108" s="134"/>
      <c r="C108" s="134"/>
      <c r="D108" s="134"/>
      <c r="E108" s="150"/>
    </row>
    <row r="109" spans="1:5" s="5" customFormat="1" x14ac:dyDescent="0.25">
      <c r="A109" s="76" t="s">
        <v>108</v>
      </c>
      <c r="B109" s="8">
        <f>4*30*4</f>
        <v>480</v>
      </c>
      <c r="C109" s="8">
        <f>B109</f>
        <v>480</v>
      </c>
      <c r="D109" s="8">
        <f>B109-C109</f>
        <v>0</v>
      </c>
      <c r="E109" s="159">
        <f t="shared" ref="E109:E112" si="30">IF(D109&lt;0,"Amount requested from City (A) exceeds Anticipated Costs (A+B).",)</f>
        <v>0</v>
      </c>
    </row>
    <row r="110" spans="1:5" x14ac:dyDescent="0.25">
      <c r="A110" s="76"/>
      <c r="B110" s="8"/>
      <c r="C110" s="8"/>
      <c r="D110" s="8">
        <f t="shared" ref="D110:D112" si="31">B110-C110</f>
        <v>0</v>
      </c>
      <c r="E110" s="159">
        <f t="shared" si="30"/>
        <v>0</v>
      </c>
    </row>
    <row r="111" spans="1:5" x14ac:dyDescent="0.25">
      <c r="A111" s="76"/>
      <c r="B111" s="8"/>
      <c r="C111" s="8"/>
      <c r="D111" s="8">
        <f t="shared" si="31"/>
        <v>0</v>
      </c>
      <c r="E111" s="159">
        <f t="shared" si="30"/>
        <v>0</v>
      </c>
    </row>
    <row r="112" spans="1:5" x14ac:dyDescent="0.25">
      <c r="A112" s="76"/>
      <c r="B112" s="8"/>
      <c r="C112" s="8"/>
      <c r="D112" s="8">
        <f t="shared" si="31"/>
        <v>0</v>
      </c>
      <c r="E112" s="159">
        <f t="shared" si="30"/>
        <v>0</v>
      </c>
    </row>
    <row r="113" spans="1:5" ht="51.75" customHeight="1" x14ac:dyDescent="0.25">
      <c r="A113" s="40" t="s">
        <v>130</v>
      </c>
      <c r="B113" s="7">
        <f>SUM(B109:B112)</f>
        <v>480</v>
      </c>
      <c r="C113" s="7">
        <f>SUM(C109:C112)</f>
        <v>480</v>
      </c>
      <c r="D113" s="7">
        <f>SUM(D109:D112)</f>
        <v>0</v>
      </c>
      <c r="E113" s="153">
        <f>IFERROR(C113/$C$11,)</f>
        <v>0.11214953271028037</v>
      </c>
    </row>
    <row r="114" spans="1:5" ht="15" customHeight="1" x14ac:dyDescent="0.25">
      <c r="A114" s="133" t="str">
        <f>'Project Budget - To Complete'!A114</f>
        <v>Accessibility supports (translation, adaptive formats or other measures that improve training access for equity-deserving groups)</v>
      </c>
      <c r="B114" s="134"/>
      <c r="C114" s="134"/>
      <c r="D114" s="134"/>
      <c r="E114" s="150"/>
    </row>
    <row r="115" spans="1:5" s="5" customFormat="1" ht="30" x14ac:dyDescent="0.25">
      <c r="A115" s="122" t="s">
        <v>109</v>
      </c>
      <c r="B115" s="8">
        <v>200</v>
      </c>
      <c r="C115" s="8">
        <v>200</v>
      </c>
      <c r="D115" s="8">
        <f>B115-C115</f>
        <v>0</v>
      </c>
      <c r="E115" s="159">
        <f t="shared" ref="E115:E118" si="32">IF(D115&lt;0,"Amount requested from City (A) exceeds Anticipated Costs (A+B).",)</f>
        <v>0</v>
      </c>
    </row>
    <row r="116" spans="1:5" x14ac:dyDescent="0.25">
      <c r="A116" s="76"/>
      <c r="B116" s="8"/>
      <c r="C116" s="8"/>
      <c r="D116" s="8">
        <f t="shared" ref="D116:D118" si="33">B116-C116</f>
        <v>0</v>
      </c>
      <c r="E116" s="159">
        <f t="shared" si="32"/>
        <v>0</v>
      </c>
    </row>
    <row r="117" spans="1:5" x14ac:dyDescent="0.25">
      <c r="A117" s="76"/>
      <c r="B117" s="8"/>
      <c r="C117" s="8"/>
      <c r="D117" s="8">
        <f t="shared" si="33"/>
        <v>0</v>
      </c>
      <c r="E117" s="159">
        <f t="shared" si="32"/>
        <v>0</v>
      </c>
    </row>
    <row r="118" spans="1:5" x14ac:dyDescent="0.25">
      <c r="A118" s="76"/>
      <c r="B118" s="8"/>
      <c r="C118" s="8"/>
      <c r="D118" s="8">
        <f t="shared" si="33"/>
        <v>0</v>
      </c>
      <c r="E118" s="159">
        <f t="shared" si="32"/>
        <v>0</v>
      </c>
    </row>
    <row r="119" spans="1:5" ht="51.75" customHeight="1" x14ac:dyDescent="0.25">
      <c r="A119" s="40" t="s">
        <v>130</v>
      </c>
      <c r="B119" s="7">
        <f>SUM(B115:B118)</f>
        <v>200</v>
      </c>
      <c r="C119" s="7">
        <f>SUM(C115:C118)</f>
        <v>200</v>
      </c>
      <c r="D119" s="7">
        <f>SUM(D115:D118)</f>
        <v>0</v>
      </c>
      <c r="E119" s="153">
        <f>IFERROR(C119/$C$11,)</f>
        <v>4.6728971962616821E-2</v>
      </c>
    </row>
    <row r="120" spans="1:5" ht="15" customHeight="1" x14ac:dyDescent="0.25">
      <c r="A120" s="133" t="str">
        <f>'Project Budget - To Complete'!A120</f>
        <v>Evaluation and knowledge sharing (development of metrics, case studies or playbooks documenting workforce outcomes and lessons learned for the sector)</v>
      </c>
      <c r="B120" s="134"/>
      <c r="C120" s="134"/>
      <c r="D120" s="134"/>
      <c r="E120" s="150"/>
    </row>
    <row r="121" spans="1:5" s="5" customFormat="1" x14ac:dyDescent="0.25">
      <c r="A121" s="122"/>
      <c r="B121" s="8"/>
      <c r="C121" s="8"/>
      <c r="D121" s="8">
        <f>B121-C121</f>
        <v>0</v>
      </c>
      <c r="E121" s="159">
        <f t="shared" ref="E121:E124" si="34">IF(D121&lt;0,"Amount requested from City (A) exceeds Anticipated Costs (A+B).",)</f>
        <v>0</v>
      </c>
    </row>
    <row r="122" spans="1:5" x14ac:dyDescent="0.25">
      <c r="A122" s="76"/>
      <c r="B122" s="8"/>
      <c r="C122" s="8"/>
      <c r="D122" s="8">
        <f t="shared" ref="D122:D124" si="35">B122-C122</f>
        <v>0</v>
      </c>
      <c r="E122" s="159">
        <f t="shared" si="34"/>
        <v>0</v>
      </c>
    </row>
    <row r="123" spans="1:5" x14ac:dyDescent="0.25">
      <c r="A123" s="76"/>
      <c r="B123" s="8"/>
      <c r="C123" s="8"/>
      <c r="D123" s="8">
        <f t="shared" si="35"/>
        <v>0</v>
      </c>
      <c r="E123" s="159">
        <f t="shared" si="34"/>
        <v>0</v>
      </c>
    </row>
    <row r="124" spans="1:5" x14ac:dyDescent="0.25">
      <c r="A124" s="76"/>
      <c r="B124" s="8"/>
      <c r="C124" s="8"/>
      <c r="D124" s="8">
        <f t="shared" si="35"/>
        <v>0</v>
      </c>
      <c r="E124" s="159">
        <f t="shared" si="34"/>
        <v>0</v>
      </c>
    </row>
    <row r="125" spans="1:5" ht="51.75" customHeight="1" x14ac:dyDescent="0.25">
      <c r="A125" s="40" t="s">
        <v>49</v>
      </c>
      <c r="B125" s="7">
        <f>SUM(B121:B124)</f>
        <v>0</v>
      </c>
      <c r="C125" s="7">
        <f>SUM(C121:C124)</f>
        <v>0</v>
      </c>
      <c r="D125" s="7">
        <f>SUM(D121:D124)</f>
        <v>0</v>
      </c>
      <c r="E125" s="153">
        <f>IFERROR(C125/$C$11,)</f>
        <v>0</v>
      </c>
    </row>
    <row r="126" spans="1:5" ht="15" customHeight="1" x14ac:dyDescent="0.25">
      <c r="A126" s="133" t="str">
        <f>'Project Budget - To Complete'!A126</f>
        <v>Other (other expenses not listed above that the City approves of through the evaluation process and that are materially necessary to implement the proposed Green Workforce Project )</v>
      </c>
      <c r="B126" s="134"/>
      <c r="C126" s="134"/>
      <c r="D126" s="134"/>
      <c r="E126" s="150"/>
    </row>
    <row r="127" spans="1:5" s="5" customFormat="1" x14ac:dyDescent="0.25">
      <c r="A127" s="77"/>
      <c r="B127" s="78"/>
      <c r="C127" s="78"/>
      <c r="D127" s="8">
        <f>B127-C127</f>
        <v>0</v>
      </c>
      <c r="E127" s="159">
        <f t="shared" ref="E127:E130" si="36">IF(D127&lt;0,"Amount requested from City (A) exceeds Anticipated Costs (A+B).",)</f>
        <v>0</v>
      </c>
    </row>
    <row r="128" spans="1:5" x14ac:dyDescent="0.25">
      <c r="A128" s="76"/>
      <c r="B128" s="8"/>
      <c r="C128" s="8"/>
      <c r="D128" s="8">
        <f t="shared" ref="D128:D130" si="37">B128-C128</f>
        <v>0</v>
      </c>
      <c r="E128" s="159">
        <f t="shared" si="36"/>
        <v>0</v>
      </c>
    </row>
    <row r="129" spans="1:6" x14ac:dyDescent="0.25">
      <c r="A129" s="76"/>
      <c r="B129" s="8"/>
      <c r="C129" s="8"/>
      <c r="D129" s="8">
        <f t="shared" si="37"/>
        <v>0</v>
      </c>
      <c r="E129" s="159">
        <f t="shared" si="36"/>
        <v>0</v>
      </c>
    </row>
    <row r="130" spans="1:6" x14ac:dyDescent="0.25">
      <c r="A130" s="76"/>
      <c r="B130" s="8"/>
      <c r="C130" s="8"/>
      <c r="D130" s="8">
        <f t="shared" si="37"/>
        <v>0</v>
      </c>
      <c r="E130" s="159">
        <f t="shared" si="36"/>
        <v>0</v>
      </c>
    </row>
    <row r="131" spans="1:6" ht="51.75" customHeight="1" x14ac:dyDescent="0.25">
      <c r="A131" s="40" t="s">
        <v>130</v>
      </c>
      <c r="B131" s="7">
        <f>SUM(B127:B130)</f>
        <v>0</v>
      </c>
      <c r="C131" s="7">
        <f>SUM(C127:C130)</f>
        <v>0</v>
      </c>
      <c r="D131" s="7">
        <f>SUM(D127:D130)</f>
        <v>0</v>
      </c>
      <c r="E131" s="65">
        <f>IFERROR(C131/$C$11,)</f>
        <v>0</v>
      </c>
      <c r="F131" s="167">
        <f>SUM(E89,E95,E101,E107,E113,E119,E125,E131)</f>
        <v>1</v>
      </c>
    </row>
    <row r="132" spans="1:6" ht="39" customHeight="1" x14ac:dyDescent="0.25">
      <c r="A132" s="18" t="s">
        <v>50</v>
      </c>
      <c r="B132" s="6">
        <f>B89+B95+B101+B107+B113+B119+B125+B131</f>
        <v>4280</v>
      </c>
      <c r="C132" s="6">
        <f>C89+C95+C101+C107+C113+C119+C125+C131</f>
        <v>4280</v>
      </c>
      <c r="D132" s="6">
        <f>D89+D95+D101+D107+D113+D119+D125+D131</f>
        <v>0</v>
      </c>
      <c r="E132" s="168" t="str">
        <f>IF(C132&gt;5000,"Amount requested from the City exceeds the maximum allowable.","")</f>
        <v/>
      </c>
    </row>
    <row r="133" spans="1:6" ht="9" customHeight="1" x14ac:dyDescent="0.25">
      <c r="A133" s="212"/>
      <c r="B133" s="212"/>
      <c r="C133" s="212"/>
      <c r="D133" s="212"/>
    </row>
    <row r="134" spans="1:6" ht="29.25" customHeight="1" x14ac:dyDescent="0.25">
      <c r="A134" s="33" t="s">
        <v>51</v>
      </c>
      <c r="B134" s="34"/>
      <c r="C134" s="34"/>
      <c r="D134" s="34"/>
      <c r="E134" s="79"/>
    </row>
    <row r="135" spans="1:6" x14ac:dyDescent="0.25">
      <c r="A135" s="36" t="s">
        <v>34</v>
      </c>
      <c r="B135" s="37"/>
      <c r="C135" s="37"/>
      <c r="D135" s="43"/>
      <c r="E135" s="80"/>
    </row>
    <row r="136" spans="1:6" ht="30" x14ac:dyDescent="0.25">
      <c r="A136" s="17" t="s">
        <v>35</v>
      </c>
      <c r="B136" s="17" t="s">
        <v>36</v>
      </c>
      <c r="C136" s="16" t="s">
        <v>37</v>
      </c>
      <c r="D136" s="15" t="s">
        <v>38</v>
      </c>
      <c r="E136" s="16" t="s">
        <v>39</v>
      </c>
    </row>
    <row r="137" spans="1:6" ht="42.75" customHeight="1" x14ac:dyDescent="0.25">
      <c r="A137" s="62" t="s">
        <v>52</v>
      </c>
      <c r="B137" s="26">
        <f>$C$132</f>
        <v>4280</v>
      </c>
      <c r="C137" s="75">
        <v>0</v>
      </c>
      <c r="D137" s="8">
        <f t="shared" ref="D137:D143" si="38">B137+C137</f>
        <v>4280</v>
      </c>
      <c r="E137" s="41" t="s">
        <v>41</v>
      </c>
    </row>
    <row r="138" spans="1:6" ht="29.25" customHeight="1" x14ac:dyDescent="0.25">
      <c r="A138" s="62" t="s">
        <v>42</v>
      </c>
      <c r="B138" s="26"/>
      <c r="C138" s="26"/>
      <c r="D138" s="8">
        <f t="shared" si="38"/>
        <v>0</v>
      </c>
      <c r="E138" s="81"/>
    </row>
    <row r="139" spans="1:6" ht="29.25" customHeight="1" x14ac:dyDescent="0.25">
      <c r="A139" s="63" t="s">
        <v>43</v>
      </c>
      <c r="B139" s="26"/>
      <c r="C139" s="26"/>
      <c r="D139" s="8">
        <f t="shared" si="38"/>
        <v>0</v>
      </c>
      <c r="E139" s="81"/>
    </row>
    <row r="140" spans="1:6" ht="29.25" customHeight="1" x14ac:dyDescent="0.25">
      <c r="A140" s="63" t="s">
        <v>44</v>
      </c>
      <c r="B140" s="26"/>
      <c r="C140" s="26"/>
      <c r="D140" s="8">
        <f t="shared" si="38"/>
        <v>0</v>
      </c>
      <c r="E140" s="81"/>
    </row>
    <row r="141" spans="1:6" ht="29.25" customHeight="1" x14ac:dyDescent="0.25">
      <c r="A141" s="63" t="s">
        <v>45</v>
      </c>
      <c r="B141" s="26"/>
      <c r="C141" s="26"/>
      <c r="D141" s="8">
        <f t="shared" si="38"/>
        <v>0</v>
      </c>
      <c r="E141" s="81"/>
    </row>
    <row r="142" spans="1:6" ht="29.25" customHeight="1" x14ac:dyDescent="0.25">
      <c r="A142" s="63" t="s">
        <v>46</v>
      </c>
      <c r="B142" s="26"/>
      <c r="C142" s="26"/>
      <c r="D142" s="8">
        <f t="shared" si="38"/>
        <v>0</v>
      </c>
      <c r="E142" s="81"/>
    </row>
    <row r="143" spans="1:6" ht="29.25" customHeight="1" x14ac:dyDescent="0.25">
      <c r="A143" s="64" t="s">
        <v>47</v>
      </c>
      <c r="B143" s="23">
        <f>SUM(B137:B142)</f>
        <v>4280</v>
      </c>
      <c r="C143" s="23">
        <f>SUM(C137:C142)</f>
        <v>0</v>
      </c>
      <c r="D143" s="23">
        <f t="shared" si="38"/>
        <v>4280</v>
      </c>
      <c r="E143" s="165">
        <f>IF(D143&lt;&gt;B132,"Total amount (anticipated + secured) does not match total anticipated Green Workforce Project cost",)</f>
        <v>0</v>
      </c>
    </row>
    <row r="144" spans="1:6" x14ac:dyDescent="0.25">
      <c r="A144" s="24"/>
      <c r="B144" s="24"/>
      <c r="C144" s="24"/>
      <c r="D144" s="24"/>
    </row>
    <row r="145" spans="1:4" x14ac:dyDescent="0.25">
      <c r="A145" s="24"/>
      <c r="B145" s="24"/>
      <c r="C145" s="24"/>
      <c r="D145" s="24"/>
    </row>
    <row r="146" spans="1:4" x14ac:dyDescent="0.25">
      <c r="A146" s="24"/>
      <c r="B146" s="24"/>
      <c r="C146" s="24"/>
      <c r="D146" s="24"/>
    </row>
    <row r="147" spans="1:4" x14ac:dyDescent="0.25">
      <c r="A147" s="24"/>
      <c r="B147" s="24"/>
      <c r="C147" s="24"/>
      <c r="D147" s="24"/>
    </row>
    <row r="148" spans="1:4" x14ac:dyDescent="0.25">
      <c r="A148" s="24"/>
      <c r="B148" s="24"/>
      <c r="C148" s="24"/>
      <c r="D148" s="24"/>
    </row>
    <row r="149" spans="1:4" x14ac:dyDescent="0.25">
      <c r="A149" s="24"/>
      <c r="B149" s="24"/>
      <c r="C149" s="24"/>
      <c r="D149" s="24"/>
    </row>
    <row r="150" spans="1:4" x14ac:dyDescent="0.25">
      <c r="A150" s="24"/>
      <c r="B150" s="24"/>
      <c r="C150" s="24"/>
      <c r="D150" s="24"/>
    </row>
    <row r="151" spans="1:4" x14ac:dyDescent="0.25">
      <c r="A151" s="24"/>
      <c r="B151" s="24"/>
      <c r="C151" s="24"/>
      <c r="D151" s="24"/>
    </row>
    <row r="152" spans="1:4" x14ac:dyDescent="0.25">
      <c r="A152" s="24"/>
      <c r="B152" s="24"/>
      <c r="C152" s="24"/>
      <c r="D152" s="24"/>
    </row>
    <row r="153" spans="1:4" x14ac:dyDescent="0.25">
      <c r="A153" s="24"/>
      <c r="B153" s="24"/>
      <c r="C153" s="24"/>
      <c r="D153" s="24"/>
    </row>
    <row r="154" spans="1:4" x14ac:dyDescent="0.25">
      <c r="A154" s="24"/>
      <c r="B154" s="24"/>
      <c r="C154" s="24"/>
      <c r="D154" s="24"/>
    </row>
    <row r="155" spans="1:4" x14ac:dyDescent="0.25">
      <c r="A155" s="24"/>
      <c r="B155" s="24"/>
      <c r="C155" s="24"/>
      <c r="D155" s="24"/>
    </row>
    <row r="156" spans="1:4" x14ac:dyDescent="0.25">
      <c r="A156" s="24"/>
      <c r="B156" s="24"/>
      <c r="C156" s="24"/>
      <c r="D156" s="24"/>
    </row>
    <row r="157" spans="1:4" x14ac:dyDescent="0.25">
      <c r="A157" s="24"/>
      <c r="B157" s="24"/>
      <c r="C157" s="24"/>
      <c r="D157" s="24"/>
    </row>
    <row r="158" spans="1:4" x14ac:dyDescent="0.25">
      <c r="A158" s="24"/>
      <c r="B158" s="24"/>
      <c r="C158" s="24"/>
      <c r="D158" s="24"/>
    </row>
    <row r="159" spans="1:4" x14ac:dyDescent="0.25">
      <c r="A159" s="24"/>
      <c r="B159" s="24"/>
      <c r="C159" s="24"/>
      <c r="D159" s="24"/>
    </row>
    <row r="160" spans="1:4" x14ac:dyDescent="0.25">
      <c r="A160" s="24"/>
      <c r="B160" s="24"/>
      <c r="C160" s="24"/>
      <c r="D160" s="24"/>
    </row>
    <row r="161" spans="1:4" x14ac:dyDescent="0.25">
      <c r="A161" s="24"/>
      <c r="B161" s="24"/>
      <c r="C161" s="24"/>
      <c r="D161" s="24"/>
    </row>
    <row r="162" spans="1:4" x14ac:dyDescent="0.25">
      <c r="A162" s="24"/>
      <c r="B162" s="24"/>
      <c r="C162" s="24"/>
      <c r="D162" s="24"/>
    </row>
    <row r="163" spans="1:4" x14ac:dyDescent="0.25">
      <c r="A163" s="24"/>
      <c r="B163" s="24"/>
      <c r="C163" s="24"/>
      <c r="D163" s="24"/>
    </row>
    <row r="164" spans="1:4" x14ac:dyDescent="0.25">
      <c r="A164" s="24"/>
      <c r="B164" s="24"/>
      <c r="C164" s="24"/>
      <c r="D164" s="24"/>
    </row>
    <row r="165" spans="1:4" x14ac:dyDescent="0.25">
      <c r="A165" s="24"/>
      <c r="B165" s="24"/>
      <c r="C165" s="24"/>
      <c r="D165" s="24"/>
    </row>
    <row r="166" spans="1:4" x14ac:dyDescent="0.25">
      <c r="A166" s="24"/>
      <c r="B166" s="24"/>
      <c r="C166" s="24"/>
      <c r="D166" s="24"/>
    </row>
    <row r="167" spans="1:4" x14ac:dyDescent="0.25">
      <c r="A167" s="24"/>
      <c r="B167" s="24"/>
      <c r="C167" s="24"/>
      <c r="D167" s="24"/>
    </row>
  </sheetData>
  <sheetProtection algorithmName="SHA-512" hashValue="4FXbS7g30MmjiB3LCzFHP3iIMxiwPzKRc8oN0wuzWGNKBiVi9G4Hvzw4jX1rWPXZH7kBxf9SRFB9G8fJt6c4hg==" saltValue="/4379lzo+OcoVO9j53MVaw==" spinCount="100000" sheet="1" objects="1" scenarios="1"/>
  <mergeCells count="11">
    <mergeCell ref="C7:E7"/>
    <mergeCell ref="A1:E1"/>
    <mergeCell ref="A2:E2"/>
    <mergeCell ref="A3:E3"/>
    <mergeCell ref="A5:E5"/>
    <mergeCell ref="C6:E6"/>
    <mergeCell ref="A72:D72"/>
    <mergeCell ref="D8:E11"/>
    <mergeCell ref="A13:D13"/>
    <mergeCell ref="A133:D133"/>
    <mergeCell ref="A82:E82"/>
  </mergeCells>
  <conditionalFormatting sqref="A12">
    <cfRule type="cellIs" dxfId="58" priority="192" operator="lessThanOrEqual">
      <formula>0.75</formula>
    </cfRule>
  </conditionalFormatting>
  <conditionalFormatting sqref="A85:C86 A137:D137">
    <cfRule type="expression" dxfId="57" priority="184">
      <formula>$C$9="N/A"</formula>
    </cfRule>
  </conditionalFormatting>
  <conditionalFormatting sqref="A91:C91">
    <cfRule type="expression" dxfId="56" priority="183">
      <formula>$C$9="N/A"</formula>
    </cfRule>
  </conditionalFormatting>
  <conditionalFormatting sqref="A97:C97">
    <cfRule type="expression" dxfId="55" priority="182">
      <formula>$C$9="N/A"</formula>
    </cfRule>
  </conditionalFormatting>
  <conditionalFormatting sqref="A103:C104">
    <cfRule type="expression" dxfId="54" priority="129">
      <formula>$C$9="N/A"</formula>
    </cfRule>
  </conditionalFormatting>
  <conditionalFormatting sqref="A109:C109">
    <cfRule type="expression" dxfId="53" priority="180">
      <formula>$C$9="N/A"</formula>
    </cfRule>
  </conditionalFormatting>
  <conditionalFormatting sqref="A115:C115">
    <cfRule type="expression" dxfId="52" priority="179">
      <formula>$C$9="N/A"</formula>
    </cfRule>
  </conditionalFormatting>
  <conditionalFormatting sqref="A121:C121">
    <cfRule type="expression" dxfId="51" priority="178">
      <formula>$C$9="N/A"</formula>
    </cfRule>
  </conditionalFormatting>
  <conditionalFormatting sqref="A127:C127">
    <cfRule type="expression" dxfId="50" priority="177">
      <formula>$C$9="N/A"</formula>
    </cfRule>
  </conditionalFormatting>
  <conditionalFormatting sqref="A82:D82 D85:D86 A87:D88 B89:D89 D91 A92:D94 B95:D95 D97 A98:D100 B101:D101 D103:D104 A105:D106 B107:D107 D109 A110:D112 B113:D113 D115 A116:D118 B119:D119 D121 A122:D124 B125:D125 D127 A128:D130 B131:D131 A132:D132">
    <cfRule type="expression" dxfId="49" priority="186">
      <formula>$C$9 = "N/A"</formula>
    </cfRule>
  </conditionalFormatting>
  <conditionalFormatting sqref="A134:E136">
    <cfRule type="expression" dxfId="48" priority="185">
      <formula>$C$9="N/A"</formula>
    </cfRule>
  </conditionalFormatting>
  <conditionalFormatting sqref="A138:E142 A143:D143">
    <cfRule type="expression" dxfId="47" priority="75">
      <formula>$C$9="N/A"</formula>
    </cfRule>
  </conditionalFormatting>
  <conditionalFormatting sqref="D8:E11">
    <cfRule type="cellIs" dxfId="46" priority="1" operator="equal">
      <formula>0</formula>
    </cfRule>
  </conditionalFormatting>
  <conditionalFormatting sqref="E13">
    <cfRule type="cellIs" dxfId="45" priority="126" operator="equal">
      <formula>0</formula>
    </cfRule>
  </conditionalFormatting>
  <conditionalFormatting sqref="E16:E20">
    <cfRule type="expression" dxfId="44" priority="51">
      <formula>ISNUMBER(SEARCH("*exceeds*",E16))</formula>
    </cfRule>
  </conditionalFormatting>
  <conditionalFormatting sqref="E22:E26">
    <cfRule type="expression" dxfId="43" priority="50">
      <formula>ISNUMBER(SEARCH("*exceeds*",E22))</formula>
    </cfRule>
  </conditionalFormatting>
  <conditionalFormatting sqref="E28:E32">
    <cfRule type="expression" dxfId="42" priority="49">
      <formula>ISNUMBER(SEARCH("*exceeds*",E28))</formula>
    </cfRule>
  </conditionalFormatting>
  <conditionalFormatting sqref="E34:E38">
    <cfRule type="expression" dxfId="41" priority="48">
      <formula>ISNUMBER(SEARCH("*exceeds*",E34))</formula>
    </cfRule>
  </conditionalFormatting>
  <conditionalFormatting sqref="E40:E44">
    <cfRule type="expression" dxfId="40" priority="47">
      <formula>ISNUMBER(SEARCH("*exceeds*",E40))</formula>
    </cfRule>
  </conditionalFormatting>
  <conditionalFormatting sqref="E46:E50">
    <cfRule type="expression" dxfId="39" priority="46">
      <formula>ISNUMBER(SEARCH("*exceeds*",E46))</formula>
    </cfRule>
  </conditionalFormatting>
  <conditionalFormatting sqref="E52:E56">
    <cfRule type="expression" dxfId="38" priority="52">
      <formula>ISNUMBER(SEARCH("*exceeds*",E52))</formula>
    </cfRule>
  </conditionalFormatting>
  <conditionalFormatting sqref="E57">
    <cfRule type="cellIs" dxfId="37" priority="43" operator="equal">
      <formula>0</formula>
    </cfRule>
  </conditionalFormatting>
  <conditionalFormatting sqref="E58:E62 E28:E56 E15:E20 E22:E26 E64:E69">
    <cfRule type="cellIs" dxfId="36" priority="54" operator="equal">
      <formula>0</formula>
    </cfRule>
  </conditionalFormatting>
  <conditionalFormatting sqref="E59:E62">
    <cfRule type="expression" dxfId="35" priority="53">
      <formula>ISNUMBER(SEARCH("*exceeds*",E59))</formula>
    </cfRule>
  </conditionalFormatting>
  <conditionalFormatting sqref="E63">
    <cfRule type="cellIs" dxfId="34" priority="44" operator="equal">
      <formula>0</formula>
    </cfRule>
  </conditionalFormatting>
  <conditionalFormatting sqref="E65:E69">
    <cfRule type="expression" dxfId="33" priority="45">
      <formula>ISNUMBER(SEARCH("*exceeds*",E65))</formula>
    </cfRule>
  </conditionalFormatting>
  <conditionalFormatting sqref="E70">
    <cfRule type="cellIs" dxfId="32" priority="2" operator="equal">
      <formula>"The total amount requested from the City for the CFIF Project exceeds 75% of total CFIF Project cost."</formula>
    </cfRule>
    <cfRule type="cellIs" dxfId="31" priority="3" operator="equal">
      <formula>"Amount requested from the City exceeds the maximum allowable."</formula>
    </cfRule>
    <cfRule type="cellIs" dxfId="30" priority="4" operator="equal">
      <formula>0</formula>
    </cfRule>
  </conditionalFormatting>
  <conditionalFormatting sqref="E81">
    <cfRule type="cellIs" dxfId="29" priority="42" operator="equal">
      <formula>0</formula>
    </cfRule>
    <cfRule type="expression" dxfId="28" priority="41">
      <formula>ISNUMBER(SEARCH("*does not match*",E81))</formula>
    </cfRule>
  </conditionalFormatting>
  <conditionalFormatting sqref="E84:E89">
    <cfRule type="cellIs" dxfId="27" priority="31" operator="equal">
      <formula>0</formula>
    </cfRule>
  </conditionalFormatting>
  <conditionalFormatting sqref="E85:E88">
    <cfRule type="expression" dxfId="26" priority="30">
      <formula>ISNUMBER(SEARCH("*exceeds*",E85))</formula>
    </cfRule>
  </conditionalFormatting>
  <conditionalFormatting sqref="E85:E131">
    <cfRule type="expression" dxfId="25" priority="32">
      <formula>$C$9="N/A"</formula>
    </cfRule>
  </conditionalFormatting>
  <conditionalFormatting sqref="E91:E94">
    <cfRule type="expression" dxfId="24" priority="28">
      <formula>ISNUMBER(SEARCH("*exceeds*",E91))</formula>
    </cfRule>
  </conditionalFormatting>
  <conditionalFormatting sqref="E91:E95">
    <cfRule type="cellIs" dxfId="23" priority="29" operator="equal">
      <formula>0</formula>
    </cfRule>
  </conditionalFormatting>
  <conditionalFormatting sqref="E95">
    <cfRule type="cellIs" dxfId="22" priority="15" operator="equal">
      <formula>0</formula>
    </cfRule>
  </conditionalFormatting>
  <conditionalFormatting sqref="E97:E100">
    <cfRule type="expression" dxfId="21" priority="26">
      <formula>ISNUMBER(SEARCH("*exceeds*",E97))</formula>
    </cfRule>
  </conditionalFormatting>
  <conditionalFormatting sqref="E97:E101">
    <cfRule type="cellIs" dxfId="20" priority="27" operator="equal">
      <formula>0</formula>
    </cfRule>
  </conditionalFormatting>
  <conditionalFormatting sqref="E101">
    <cfRule type="cellIs" dxfId="19" priority="14" operator="equal">
      <formula>0</formula>
    </cfRule>
  </conditionalFormatting>
  <conditionalFormatting sqref="E103:E106">
    <cfRule type="expression" dxfId="18" priority="24">
      <formula>ISNUMBER(SEARCH("*exceeds*",E103))</formula>
    </cfRule>
  </conditionalFormatting>
  <conditionalFormatting sqref="E103:E107">
    <cfRule type="cellIs" dxfId="17" priority="25" operator="equal">
      <formula>0</formula>
    </cfRule>
  </conditionalFormatting>
  <conditionalFormatting sqref="E107">
    <cfRule type="cellIs" dxfId="16" priority="13" operator="equal">
      <formula>0</formula>
    </cfRule>
  </conditionalFormatting>
  <conditionalFormatting sqref="E109:E112">
    <cfRule type="expression" dxfId="15" priority="22">
      <formula>ISNUMBER(SEARCH("*exceeds*",E109))</formula>
    </cfRule>
  </conditionalFormatting>
  <conditionalFormatting sqref="E109:E113">
    <cfRule type="cellIs" dxfId="14" priority="23" operator="equal">
      <formula>0</formula>
    </cfRule>
  </conditionalFormatting>
  <conditionalFormatting sqref="E113">
    <cfRule type="cellIs" dxfId="13" priority="12" operator="equal">
      <formula>0</formula>
    </cfRule>
  </conditionalFormatting>
  <conditionalFormatting sqref="E115:E118">
    <cfRule type="expression" dxfId="12" priority="20">
      <formula>ISNUMBER(SEARCH("*exceeds*",E115))</formula>
    </cfRule>
  </conditionalFormatting>
  <conditionalFormatting sqref="E115:E119">
    <cfRule type="cellIs" dxfId="11" priority="21" operator="equal">
      <formula>0</formula>
    </cfRule>
  </conditionalFormatting>
  <conditionalFormatting sqref="E119">
    <cfRule type="cellIs" dxfId="10" priority="11" operator="equal">
      <formula>0</formula>
    </cfRule>
  </conditionalFormatting>
  <conditionalFormatting sqref="E121:E124">
    <cfRule type="expression" dxfId="9" priority="18">
      <formula>ISNUMBER(SEARCH("*exceeds*",E121))</formula>
    </cfRule>
  </conditionalFormatting>
  <conditionalFormatting sqref="E121:E125">
    <cfRule type="cellIs" dxfId="8" priority="19" operator="equal">
      <formula>0</formula>
    </cfRule>
  </conditionalFormatting>
  <conditionalFormatting sqref="E125">
    <cfRule type="cellIs" dxfId="7" priority="10" operator="equal">
      <formula>0</formula>
    </cfRule>
  </conditionalFormatting>
  <conditionalFormatting sqref="E127:E130">
    <cfRule type="expression" dxfId="6" priority="16">
      <formula>ISNUMBER(SEARCH("*exceeds*",E127))</formula>
    </cfRule>
  </conditionalFormatting>
  <conditionalFormatting sqref="E127:E131">
    <cfRule type="cellIs" dxfId="5" priority="17" operator="equal">
      <formula>0</formula>
    </cfRule>
  </conditionalFormatting>
  <conditionalFormatting sqref="E132">
    <cfRule type="expression" dxfId="4" priority="7">
      <formula>$C$9="N/A"</formula>
    </cfRule>
    <cfRule type="cellIs" dxfId="3" priority="6" operator="equal">
      <formula>0</formula>
    </cfRule>
    <cfRule type="cellIs" dxfId="2" priority="5" operator="equal">
      <formula>"Amount requested from the City exceeds the maximum allowable."</formula>
    </cfRule>
  </conditionalFormatting>
  <conditionalFormatting sqref="E143">
    <cfRule type="expression" dxfId="1" priority="8">
      <formula>ISNUMBER(SEARCH("*does not match*",E143))</formula>
    </cfRule>
    <cfRule type="cellIs" dxfId="0" priority="9" operator="equal">
      <formula>0</formula>
    </cfRule>
  </conditionalFormatting>
  <dataValidations count="1">
    <dataValidation type="list" allowBlank="1" showInputMessage="1" showErrorMessage="1" sqref="B6" xr:uid="{1C562BF8-3B7C-4707-BAC0-36707C6ECF1E}">
      <formula1>"Select One, Yes, No"</formula1>
    </dataValidation>
  </dataValidations>
  <pageMargins left="0.7" right="0.7" top="0.75" bottom="0.75" header="0.3" footer="0.3"/>
  <pageSetup paperSize="3" scale="70" orientation="landscape" r:id="rId1"/>
  <headerFooter>
    <oddFooter>&amp;LCircular Food Innovators Fund&amp;CProject Budget Application&amp;RPage &amp;P of &amp;N</oddFooter>
  </headerFooter>
  <rowBreaks count="3" manualBreakCount="3">
    <brk id="44" max="4" man="1"/>
    <brk id="81" max="4" man="1"/>
    <brk id="125"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FBD05-C51E-4CD3-A23A-2B2897F1626C}">
  <sheetPr>
    <tabColor theme="0" tint="-0.249977111117893"/>
  </sheetPr>
  <dimension ref="A1:I153"/>
  <sheetViews>
    <sheetView showGridLines="0" view="pageBreakPreview" zoomScale="85" zoomScaleNormal="75" zoomScaleSheetLayoutView="85" workbookViewId="0">
      <selection activeCell="A123" sqref="A123"/>
    </sheetView>
  </sheetViews>
  <sheetFormatPr defaultRowHeight="15" x14ac:dyDescent="0.25"/>
  <cols>
    <col min="1" max="1" width="66.42578125" customWidth="1"/>
    <col min="2" max="8" width="27.85546875" customWidth="1"/>
  </cols>
  <sheetData>
    <row r="1" spans="1:9" s="4" customFormat="1" ht="18" x14ac:dyDescent="0.25">
      <c r="A1" s="213" t="s">
        <v>0</v>
      </c>
      <c r="B1" s="214"/>
      <c r="C1" s="214"/>
      <c r="D1" s="214"/>
      <c r="E1" s="214"/>
      <c r="F1" s="214"/>
      <c r="G1" s="214"/>
      <c r="H1" s="214"/>
    </row>
    <row r="2" spans="1:9" s="4" customFormat="1" ht="18" x14ac:dyDescent="0.25">
      <c r="A2" s="216" t="s">
        <v>66</v>
      </c>
      <c r="B2" s="217"/>
      <c r="C2" s="217"/>
      <c r="D2" s="217"/>
      <c r="E2" s="217"/>
      <c r="F2" s="217"/>
      <c r="G2" s="217"/>
      <c r="H2" s="217"/>
    </row>
    <row r="3" spans="1:9" s="4" customFormat="1" ht="69.75" customHeight="1" x14ac:dyDescent="0.25">
      <c r="A3" s="234" t="s">
        <v>122</v>
      </c>
      <c r="B3" s="234"/>
      <c r="C3" s="234"/>
      <c r="D3" s="234"/>
      <c r="E3" s="234"/>
      <c r="F3" s="234"/>
      <c r="G3" s="234"/>
      <c r="H3" s="234"/>
      <c r="I3" s="82"/>
    </row>
    <row r="4" spans="1:9" s="3" customFormat="1" ht="5.25" customHeight="1" x14ac:dyDescent="0.2">
      <c r="A4" s="83"/>
      <c r="B4" s="84"/>
      <c r="C4" s="84"/>
      <c r="D4" s="84"/>
      <c r="E4" s="84"/>
      <c r="F4" s="84"/>
      <c r="G4" s="84"/>
      <c r="H4" s="84"/>
    </row>
    <row r="5" spans="1:9" s="4" customFormat="1" ht="29.25" customHeight="1" x14ac:dyDescent="0.25">
      <c r="A5" s="236" t="s">
        <v>11</v>
      </c>
      <c r="B5" s="192"/>
      <c r="C5" s="192"/>
      <c r="D5" s="192"/>
      <c r="E5" s="192"/>
      <c r="F5" s="192"/>
      <c r="G5" s="192"/>
      <c r="H5" s="192"/>
    </row>
    <row r="6" spans="1:9" s="3" customFormat="1" ht="5.25" customHeight="1" x14ac:dyDescent="0.2">
      <c r="A6" s="83"/>
      <c r="B6" s="84"/>
      <c r="C6" s="84"/>
      <c r="D6" s="84"/>
      <c r="E6" s="84"/>
      <c r="F6" s="84"/>
      <c r="G6" s="84"/>
      <c r="H6" s="84"/>
    </row>
    <row r="7" spans="1:9" s="3" customFormat="1" ht="15.75" x14ac:dyDescent="0.2">
      <c r="A7" s="85" t="s">
        <v>12</v>
      </c>
      <c r="B7" s="86"/>
      <c r="C7" s="237" t="str">
        <f>IF(B7="Yes","Total amount requested from the City for the CFIF Project must be no more than 75% of total CFIF Project cost.","")</f>
        <v/>
      </c>
      <c r="D7" s="237"/>
      <c r="E7" s="237"/>
      <c r="F7" s="237"/>
      <c r="G7" s="237"/>
      <c r="H7" s="237"/>
    </row>
    <row r="8" spans="1:9" s="3" customFormat="1" ht="15.75" x14ac:dyDescent="0.2">
      <c r="A8" s="87" t="s">
        <v>14</v>
      </c>
      <c r="B8" s="88"/>
      <c r="C8" s="238"/>
      <c r="D8" s="238"/>
      <c r="E8" s="238"/>
      <c r="F8" s="238"/>
      <c r="G8" s="238"/>
      <c r="H8" s="238"/>
    </row>
    <row r="9" spans="1:9" s="3" customFormat="1" ht="5.25" customHeight="1" x14ac:dyDescent="0.2">
      <c r="A9" s="89"/>
      <c r="B9" s="84"/>
      <c r="C9" s="84"/>
      <c r="D9" s="84"/>
      <c r="E9" s="84"/>
      <c r="F9" s="84"/>
      <c r="G9" s="84"/>
      <c r="H9" s="84"/>
    </row>
    <row r="10" spans="1:9" s="3" customFormat="1" ht="31.5" x14ac:dyDescent="0.2">
      <c r="A10" s="90" t="s">
        <v>15</v>
      </c>
      <c r="B10" s="91" t="s">
        <v>16</v>
      </c>
      <c r="C10" s="92" t="s">
        <v>17</v>
      </c>
      <c r="D10" s="93"/>
      <c r="E10" s="93"/>
      <c r="F10" s="93"/>
      <c r="G10" s="93"/>
      <c r="H10" s="93"/>
    </row>
    <row r="11" spans="1:9" s="3" customFormat="1" ht="15.75" x14ac:dyDescent="0.2">
      <c r="A11" s="94" t="s">
        <v>18</v>
      </c>
      <c r="B11" s="95"/>
      <c r="C11" s="96"/>
      <c r="D11" s="93"/>
      <c r="E11" s="93"/>
      <c r="F11" s="93"/>
      <c r="G11" s="93"/>
      <c r="H11" s="93"/>
    </row>
    <row r="12" spans="1:9" s="3" customFormat="1" ht="15.75" x14ac:dyDescent="0.2">
      <c r="A12" s="94" t="s">
        <v>19</v>
      </c>
      <c r="B12" s="97">
        <f>B75</f>
        <v>0</v>
      </c>
      <c r="C12" s="98">
        <f>B128</f>
        <v>0</v>
      </c>
      <c r="D12" s="93"/>
      <c r="E12" s="93"/>
      <c r="F12" s="93"/>
      <c r="G12" s="93"/>
      <c r="H12" s="93"/>
    </row>
    <row r="13" spans="1:9" s="3" customFormat="1" ht="15.75" x14ac:dyDescent="0.2">
      <c r="A13" s="99" t="s">
        <v>67</v>
      </c>
      <c r="B13" s="100">
        <f>C75</f>
        <v>0</v>
      </c>
      <c r="C13" s="101">
        <f>C128</f>
        <v>0</v>
      </c>
      <c r="D13" s="93"/>
      <c r="E13" s="93"/>
      <c r="F13" s="93"/>
      <c r="G13" s="93"/>
      <c r="H13" s="93"/>
    </row>
    <row r="14" spans="1:9" s="3" customFormat="1" ht="15.75" x14ac:dyDescent="0.2">
      <c r="A14" s="102" t="s">
        <v>68</v>
      </c>
      <c r="B14" s="103">
        <f>F75</f>
        <v>0</v>
      </c>
      <c r="C14" s="103">
        <f>F128</f>
        <v>0</v>
      </c>
      <c r="D14" s="104"/>
      <c r="E14" s="104"/>
      <c r="F14" s="104"/>
      <c r="G14" s="104"/>
      <c r="H14" s="104"/>
    </row>
    <row r="15" spans="1:9" s="3" customFormat="1" ht="15.75" x14ac:dyDescent="0.2">
      <c r="A15" s="102" t="s">
        <v>69</v>
      </c>
      <c r="B15" s="103">
        <f>B13-B14</f>
        <v>0</v>
      </c>
      <c r="C15" s="103">
        <f>C13-C14</f>
        <v>0</v>
      </c>
      <c r="D15" s="104"/>
      <c r="E15" s="104"/>
      <c r="F15" s="104"/>
      <c r="G15" s="104"/>
      <c r="H15" s="104"/>
    </row>
    <row r="16" spans="1:9" s="3" customFormat="1" ht="6.75" customHeight="1" x14ac:dyDescent="0.2">
      <c r="A16" s="105">
        <f>IFERROR(B13/B12,0)</f>
        <v>0</v>
      </c>
      <c r="B16" s="105"/>
      <c r="C16" s="105"/>
      <c r="D16" s="106"/>
      <c r="E16" s="106"/>
      <c r="F16" s="106"/>
      <c r="G16" s="106"/>
      <c r="H16" s="106"/>
    </row>
    <row r="17" spans="1:8" s="3" customFormat="1" ht="27.75" customHeight="1" x14ac:dyDescent="0.2">
      <c r="A17" s="107" t="s">
        <v>20</v>
      </c>
      <c r="B17" s="108"/>
      <c r="C17" s="108"/>
      <c r="D17" s="109"/>
      <c r="E17" s="108"/>
      <c r="F17" s="108"/>
      <c r="G17" s="110"/>
      <c r="H17" s="110"/>
    </row>
    <row r="18" spans="1:8" s="3" customFormat="1" ht="27.75" customHeight="1" x14ac:dyDescent="0.2">
      <c r="A18" s="220" t="s">
        <v>21</v>
      </c>
      <c r="B18" s="219" t="s">
        <v>70</v>
      </c>
      <c r="C18" s="219"/>
      <c r="D18" s="219"/>
      <c r="E18" s="219" t="s">
        <v>71</v>
      </c>
      <c r="F18" s="219"/>
      <c r="G18" s="219"/>
      <c r="H18" s="219"/>
    </row>
    <row r="19" spans="1:8" ht="29.25" customHeight="1" x14ac:dyDescent="0.25">
      <c r="A19" s="221"/>
      <c r="B19" s="15" t="s">
        <v>72</v>
      </c>
      <c r="C19" s="15" t="s">
        <v>73</v>
      </c>
      <c r="D19" s="15" t="s">
        <v>74</v>
      </c>
      <c r="E19" s="15" t="s">
        <v>75</v>
      </c>
      <c r="F19" s="15" t="s">
        <v>76</v>
      </c>
      <c r="G19" s="15" t="s">
        <v>77</v>
      </c>
      <c r="H19" s="15" t="s">
        <v>78</v>
      </c>
    </row>
    <row r="20" spans="1:8" x14ac:dyDescent="0.25">
      <c r="A20" s="223" t="s">
        <v>79</v>
      </c>
      <c r="B20" s="224"/>
      <c r="C20" s="224"/>
      <c r="D20" s="235"/>
      <c r="E20" s="111"/>
      <c r="F20" s="111"/>
      <c r="G20" s="111"/>
      <c r="H20" s="111"/>
    </row>
    <row r="21" spans="1:8" x14ac:dyDescent="0.25">
      <c r="A21" s="72"/>
      <c r="B21" s="8"/>
      <c r="C21" s="8"/>
      <c r="D21" s="8">
        <f>B21-C21</f>
        <v>0</v>
      </c>
      <c r="E21" s="8"/>
      <c r="F21" s="8"/>
      <c r="G21" s="8">
        <f>C21-F21</f>
        <v>0</v>
      </c>
      <c r="H21" s="41"/>
    </row>
    <row r="22" spans="1:8" x14ac:dyDescent="0.25">
      <c r="A22" s="72"/>
      <c r="B22" s="8"/>
      <c r="C22" s="8"/>
      <c r="D22" s="8">
        <f t="shared" ref="D22:D24" si="0">B22-C22</f>
        <v>0</v>
      </c>
      <c r="E22" s="8"/>
      <c r="F22" s="8"/>
      <c r="G22" s="8">
        <f>C22-F22</f>
        <v>0</v>
      </c>
      <c r="H22" s="41"/>
    </row>
    <row r="23" spans="1:8" x14ac:dyDescent="0.25">
      <c r="A23" s="72"/>
      <c r="B23" s="8"/>
      <c r="C23" s="8"/>
      <c r="D23" s="8">
        <f t="shared" si="0"/>
        <v>0</v>
      </c>
      <c r="E23" s="8"/>
      <c r="F23" s="8"/>
      <c r="G23" s="8">
        <f>C23-F23</f>
        <v>0</v>
      </c>
      <c r="H23" s="41"/>
    </row>
    <row r="24" spans="1:8" x14ac:dyDescent="0.25">
      <c r="A24" s="72"/>
      <c r="B24" s="8"/>
      <c r="C24" s="8"/>
      <c r="D24" s="8">
        <f t="shared" si="0"/>
        <v>0</v>
      </c>
      <c r="E24" s="8"/>
      <c r="F24" s="8"/>
      <c r="G24" s="8">
        <f>C24-F24</f>
        <v>0</v>
      </c>
      <c r="H24" s="41"/>
    </row>
    <row r="25" spans="1:8" ht="43.5" x14ac:dyDescent="0.25">
      <c r="A25" s="40" t="s">
        <v>23</v>
      </c>
      <c r="B25" s="7">
        <f>SUM(B21:B24)</f>
        <v>0</v>
      </c>
      <c r="C25" s="7">
        <f>SUM(C21:C24)</f>
        <v>0</v>
      </c>
      <c r="D25" s="7">
        <f t="shared" ref="D25" si="1">SUM(D21:D24)</f>
        <v>0</v>
      </c>
      <c r="E25" s="7">
        <f>SUM(E21:E24)</f>
        <v>0</v>
      </c>
      <c r="F25" s="7">
        <f t="shared" ref="F25" si="2">SUM(F21:F24)</f>
        <v>0</v>
      </c>
      <c r="G25" s="7">
        <f>SUM(G21:G24)</f>
        <v>0</v>
      </c>
      <c r="H25" s="112"/>
    </row>
    <row r="26" spans="1:8" x14ac:dyDescent="0.25">
      <c r="A26" s="227" t="s">
        <v>80</v>
      </c>
      <c r="B26" s="228"/>
      <c r="C26" s="228"/>
      <c r="D26" s="228"/>
      <c r="E26" s="228"/>
      <c r="F26" s="228"/>
      <c r="G26" s="228"/>
      <c r="H26" s="228"/>
    </row>
    <row r="27" spans="1:8" x14ac:dyDescent="0.25">
      <c r="A27" s="113" t="s">
        <v>81</v>
      </c>
      <c r="B27" s="114"/>
      <c r="C27" s="114"/>
      <c r="D27" s="115"/>
      <c r="E27" s="116"/>
      <c r="F27" s="116"/>
      <c r="G27" s="116"/>
      <c r="H27" s="116"/>
    </row>
    <row r="28" spans="1:8" x14ac:dyDescent="0.25">
      <c r="A28" s="72"/>
      <c r="B28" s="8"/>
      <c r="C28" s="8"/>
      <c r="D28" s="8">
        <f>B28-C28</f>
        <v>0</v>
      </c>
      <c r="E28" s="8"/>
      <c r="F28" s="8"/>
      <c r="G28" s="8">
        <f>C28-F28</f>
        <v>0</v>
      </c>
      <c r="H28" s="41"/>
    </row>
    <row r="29" spans="1:8" x14ac:dyDescent="0.25">
      <c r="A29" s="72"/>
      <c r="B29" s="8"/>
      <c r="C29" s="8"/>
      <c r="D29" s="8">
        <f t="shared" ref="D29:D31" si="3">B29-C29</f>
        <v>0</v>
      </c>
      <c r="E29" s="8"/>
      <c r="F29" s="8"/>
      <c r="G29" s="8">
        <f>C29-F29</f>
        <v>0</v>
      </c>
      <c r="H29" s="41"/>
    </row>
    <row r="30" spans="1:8" x14ac:dyDescent="0.25">
      <c r="A30" s="72"/>
      <c r="B30" s="8"/>
      <c r="C30" s="8"/>
      <c r="D30" s="8">
        <f t="shared" si="3"/>
        <v>0</v>
      </c>
      <c r="E30" s="8"/>
      <c r="F30" s="8"/>
      <c r="G30" s="8">
        <f>C30-F30</f>
        <v>0</v>
      </c>
      <c r="H30" s="41"/>
    </row>
    <row r="31" spans="1:8" x14ac:dyDescent="0.25">
      <c r="A31" s="72"/>
      <c r="B31" s="8"/>
      <c r="C31" s="8"/>
      <c r="D31" s="8">
        <f t="shared" si="3"/>
        <v>0</v>
      </c>
      <c r="E31" s="8"/>
      <c r="F31" s="8"/>
      <c r="G31" s="8">
        <f>C31-F31</f>
        <v>0</v>
      </c>
      <c r="H31" s="41"/>
    </row>
    <row r="32" spans="1:8" ht="51.75" customHeight="1" x14ac:dyDescent="0.25">
      <c r="A32" s="40" t="s">
        <v>23</v>
      </c>
      <c r="B32" s="7">
        <f t="shared" ref="B32:G32" si="4">SUM(B28:B31)</f>
        <v>0</v>
      </c>
      <c r="C32" s="7">
        <f t="shared" si="4"/>
        <v>0</v>
      </c>
      <c r="D32" s="7">
        <f t="shared" si="4"/>
        <v>0</v>
      </c>
      <c r="E32" s="7">
        <f t="shared" si="4"/>
        <v>0</v>
      </c>
      <c r="F32" s="7">
        <f t="shared" si="4"/>
        <v>0</v>
      </c>
      <c r="G32" s="7">
        <f t="shared" si="4"/>
        <v>0</v>
      </c>
      <c r="H32" s="112"/>
    </row>
    <row r="33" spans="1:8" ht="15" customHeight="1" x14ac:dyDescent="0.25">
      <c r="A33" s="229" t="s">
        <v>24</v>
      </c>
      <c r="B33" s="230"/>
      <c r="C33" s="230"/>
      <c r="D33" s="230"/>
      <c r="E33" s="230"/>
      <c r="F33" s="230"/>
      <c r="G33" s="230"/>
      <c r="H33" s="231"/>
    </row>
    <row r="34" spans="1:8" x14ac:dyDescent="0.25">
      <c r="A34" s="72"/>
      <c r="B34" s="8"/>
      <c r="C34" s="8"/>
      <c r="D34" s="8">
        <f>B34-C34</f>
        <v>0</v>
      </c>
      <c r="E34" s="8"/>
      <c r="F34" s="8"/>
      <c r="G34" s="8">
        <f>C34-F34</f>
        <v>0</v>
      </c>
      <c r="H34" s="41"/>
    </row>
    <row r="35" spans="1:8" x14ac:dyDescent="0.25">
      <c r="A35" s="72"/>
      <c r="B35" s="8"/>
      <c r="C35" s="8"/>
      <c r="D35" s="8">
        <f t="shared" ref="D35:D37" si="5">B35-C35</f>
        <v>0</v>
      </c>
      <c r="E35" s="8"/>
      <c r="F35" s="8"/>
      <c r="G35" s="8">
        <f>C35-F35</f>
        <v>0</v>
      </c>
      <c r="H35" s="41"/>
    </row>
    <row r="36" spans="1:8" x14ac:dyDescent="0.25">
      <c r="A36" s="72"/>
      <c r="B36" s="8"/>
      <c r="C36" s="8"/>
      <c r="D36" s="8">
        <f t="shared" si="5"/>
        <v>0</v>
      </c>
      <c r="E36" s="8"/>
      <c r="F36" s="8"/>
      <c r="G36" s="8">
        <f>C36-F36</f>
        <v>0</v>
      </c>
      <c r="H36" s="41"/>
    </row>
    <row r="37" spans="1:8" x14ac:dyDescent="0.25">
      <c r="A37" s="72"/>
      <c r="B37" s="8"/>
      <c r="C37" s="8"/>
      <c r="D37" s="8">
        <f t="shared" si="5"/>
        <v>0</v>
      </c>
      <c r="E37" s="8"/>
      <c r="F37" s="8"/>
      <c r="G37" s="8">
        <f>C37-F37</f>
        <v>0</v>
      </c>
      <c r="H37" s="41"/>
    </row>
    <row r="38" spans="1:8" ht="43.5" x14ac:dyDescent="0.25">
      <c r="A38" s="40" t="s">
        <v>25</v>
      </c>
      <c r="B38" s="7">
        <f t="shared" ref="B38:G38" si="6">SUM(B34:B37)</f>
        <v>0</v>
      </c>
      <c r="C38" s="7">
        <f t="shared" si="6"/>
        <v>0</v>
      </c>
      <c r="D38" s="7">
        <f t="shared" si="6"/>
        <v>0</v>
      </c>
      <c r="E38" s="7">
        <f t="shared" si="6"/>
        <v>0</v>
      </c>
      <c r="F38" s="7">
        <f t="shared" si="6"/>
        <v>0</v>
      </c>
      <c r="G38" s="7">
        <f t="shared" si="6"/>
        <v>0</v>
      </c>
      <c r="H38" s="112"/>
    </row>
    <row r="39" spans="1:8" x14ac:dyDescent="0.25">
      <c r="A39" s="225" t="s">
        <v>26</v>
      </c>
      <c r="B39" s="226"/>
      <c r="C39" s="226"/>
      <c r="D39" s="226"/>
      <c r="E39" s="226"/>
      <c r="F39" s="226"/>
      <c r="G39" s="226"/>
      <c r="H39" s="226"/>
    </row>
    <row r="40" spans="1:8" x14ac:dyDescent="0.25">
      <c r="A40" s="72"/>
      <c r="B40" s="8"/>
      <c r="C40" s="8"/>
      <c r="D40" s="8">
        <f>B40-C40</f>
        <v>0</v>
      </c>
      <c r="E40" s="8"/>
      <c r="F40" s="8"/>
      <c r="G40" s="8">
        <f>C40-F40</f>
        <v>0</v>
      </c>
      <c r="H40" s="41"/>
    </row>
    <row r="41" spans="1:8" x14ac:dyDescent="0.25">
      <c r="A41" s="72"/>
      <c r="B41" s="8"/>
      <c r="C41" s="8"/>
      <c r="D41" s="8">
        <f t="shared" ref="D41:D43" si="7">B41-C41</f>
        <v>0</v>
      </c>
      <c r="E41" s="8"/>
      <c r="F41" s="8"/>
      <c r="G41" s="8">
        <f>C41-F41</f>
        <v>0</v>
      </c>
      <c r="H41" s="41"/>
    </row>
    <row r="42" spans="1:8" x14ac:dyDescent="0.25">
      <c r="A42" s="72"/>
      <c r="B42" s="8"/>
      <c r="C42" s="8"/>
      <c r="D42" s="8">
        <f t="shared" si="7"/>
        <v>0</v>
      </c>
      <c r="E42" s="8"/>
      <c r="F42" s="8"/>
      <c r="G42" s="8">
        <f>C42-F42</f>
        <v>0</v>
      </c>
      <c r="H42" s="41"/>
    </row>
    <row r="43" spans="1:8" x14ac:dyDescent="0.25">
      <c r="A43" s="72"/>
      <c r="B43" s="8"/>
      <c r="C43" s="8"/>
      <c r="D43" s="8">
        <f t="shared" si="7"/>
        <v>0</v>
      </c>
      <c r="E43" s="8"/>
      <c r="F43" s="8"/>
      <c r="G43" s="8">
        <f>C43-F43</f>
        <v>0</v>
      </c>
      <c r="H43" s="41"/>
    </row>
    <row r="44" spans="1:8" ht="43.5" x14ac:dyDescent="0.25">
      <c r="A44" s="40" t="s">
        <v>25</v>
      </c>
      <c r="B44" s="7">
        <f t="shared" ref="B44:G44" si="8">SUM(B40:B43)</f>
        <v>0</v>
      </c>
      <c r="C44" s="7">
        <f t="shared" si="8"/>
        <v>0</v>
      </c>
      <c r="D44" s="7">
        <f t="shared" si="8"/>
        <v>0</v>
      </c>
      <c r="E44" s="7">
        <f t="shared" si="8"/>
        <v>0</v>
      </c>
      <c r="F44" s="7">
        <f t="shared" si="8"/>
        <v>0</v>
      </c>
      <c r="G44" s="7">
        <f t="shared" si="8"/>
        <v>0</v>
      </c>
      <c r="H44" s="112"/>
    </row>
    <row r="45" spans="1:8" x14ac:dyDescent="0.25">
      <c r="A45" s="223" t="s">
        <v>82</v>
      </c>
      <c r="B45" s="224"/>
      <c r="C45" s="224"/>
      <c r="D45" s="224"/>
      <c r="E45" s="224"/>
      <c r="F45" s="224"/>
      <c r="G45" s="224"/>
      <c r="H45" s="224"/>
    </row>
    <row r="46" spans="1:8" x14ac:dyDescent="0.25">
      <c r="A46" s="72"/>
      <c r="B46" s="8"/>
      <c r="C46" s="8"/>
      <c r="D46" s="8">
        <f>B46-C46</f>
        <v>0</v>
      </c>
      <c r="E46" s="8"/>
      <c r="F46" s="8"/>
      <c r="G46" s="8">
        <f>C46-F46</f>
        <v>0</v>
      </c>
      <c r="H46" s="41"/>
    </row>
    <row r="47" spans="1:8" x14ac:dyDescent="0.25">
      <c r="A47" s="72"/>
      <c r="B47" s="8"/>
      <c r="C47" s="8"/>
      <c r="D47" s="8">
        <f t="shared" ref="D47:D49" si="9">B47-C47</f>
        <v>0</v>
      </c>
      <c r="E47" s="8"/>
      <c r="F47" s="8"/>
      <c r="G47" s="8">
        <f>C47-F47</f>
        <v>0</v>
      </c>
      <c r="H47" s="41"/>
    </row>
    <row r="48" spans="1:8" x14ac:dyDescent="0.25">
      <c r="A48" s="72"/>
      <c r="B48" s="8"/>
      <c r="C48" s="8"/>
      <c r="D48" s="8">
        <f t="shared" si="9"/>
        <v>0</v>
      </c>
      <c r="E48" s="8"/>
      <c r="F48" s="8"/>
      <c r="G48" s="8">
        <f>C48-F48</f>
        <v>0</v>
      </c>
      <c r="H48" s="41"/>
    </row>
    <row r="49" spans="1:8" x14ac:dyDescent="0.25">
      <c r="A49" s="72"/>
      <c r="B49" s="8"/>
      <c r="C49" s="8"/>
      <c r="D49" s="8">
        <f t="shared" si="9"/>
        <v>0</v>
      </c>
      <c r="E49" s="8"/>
      <c r="F49" s="8"/>
      <c r="G49" s="8">
        <f>C49-F49</f>
        <v>0</v>
      </c>
      <c r="H49" s="41"/>
    </row>
    <row r="50" spans="1:8" ht="43.5" x14ac:dyDescent="0.25">
      <c r="A50" s="40" t="s">
        <v>25</v>
      </c>
      <c r="B50" s="7">
        <f>SUM(B46:B49)</f>
        <v>0</v>
      </c>
      <c r="C50" s="7">
        <f>SUM(C46:C49)</f>
        <v>0</v>
      </c>
      <c r="D50" s="7">
        <f t="shared" ref="D50:E50" si="10">SUM(D46:D49)</f>
        <v>0</v>
      </c>
      <c r="E50" s="7">
        <f t="shared" si="10"/>
        <v>0</v>
      </c>
      <c r="F50" s="7">
        <f t="shared" ref="F50:G50" si="11">SUM(F46:F49)</f>
        <v>0</v>
      </c>
      <c r="G50" s="7">
        <f t="shared" si="11"/>
        <v>0</v>
      </c>
      <c r="H50" s="112"/>
    </row>
    <row r="51" spans="1:8" x14ac:dyDescent="0.25">
      <c r="A51" s="229" t="s">
        <v>83</v>
      </c>
      <c r="B51" s="230"/>
      <c r="C51" s="230"/>
      <c r="D51" s="230"/>
      <c r="E51" s="230"/>
      <c r="F51" s="230"/>
      <c r="G51" s="230"/>
      <c r="H51" s="230"/>
    </row>
    <row r="52" spans="1:8" x14ac:dyDescent="0.25">
      <c r="A52" s="72"/>
      <c r="B52" s="8"/>
      <c r="C52" s="8"/>
      <c r="D52" s="8">
        <f>B52-C52</f>
        <v>0</v>
      </c>
      <c r="E52" s="8"/>
      <c r="F52" s="8"/>
      <c r="G52" s="8">
        <f>C52-F52</f>
        <v>0</v>
      </c>
      <c r="H52" s="41"/>
    </row>
    <row r="53" spans="1:8" x14ac:dyDescent="0.25">
      <c r="A53" s="72"/>
      <c r="B53" s="8"/>
      <c r="C53" s="8"/>
      <c r="D53" s="8">
        <f t="shared" ref="D53:D55" si="12">B53-C53</f>
        <v>0</v>
      </c>
      <c r="E53" s="8"/>
      <c r="F53" s="8"/>
      <c r="G53" s="8">
        <f>C53-F53</f>
        <v>0</v>
      </c>
      <c r="H53" s="41"/>
    </row>
    <row r="54" spans="1:8" x14ac:dyDescent="0.25">
      <c r="A54" s="72"/>
      <c r="B54" s="8"/>
      <c r="C54" s="8"/>
      <c r="D54" s="8">
        <f t="shared" si="12"/>
        <v>0</v>
      </c>
      <c r="E54" s="8"/>
      <c r="F54" s="8"/>
      <c r="G54" s="8">
        <f>C54-F54</f>
        <v>0</v>
      </c>
      <c r="H54" s="41"/>
    </row>
    <row r="55" spans="1:8" x14ac:dyDescent="0.25">
      <c r="A55" s="72"/>
      <c r="B55" s="8"/>
      <c r="C55" s="8"/>
      <c r="D55" s="8">
        <f t="shared" si="12"/>
        <v>0</v>
      </c>
      <c r="E55" s="8"/>
      <c r="F55" s="8"/>
      <c r="G55" s="8">
        <f>C55-F55</f>
        <v>0</v>
      </c>
      <c r="H55" s="41"/>
    </row>
    <row r="56" spans="1:8" ht="43.5" x14ac:dyDescent="0.25">
      <c r="A56" s="40" t="s">
        <v>25</v>
      </c>
      <c r="B56" s="7">
        <f>SUM(B52:B55)</f>
        <v>0</v>
      </c>
      <c r="C56" s="7">
        <f>SUM(C52:C55)</f>
        <v>0</v>
      </c>
      <c r="D56" s="7">
        <f>SUM(D50:D55)</f>
        <v>0</v>
      </c>
      <c r="E56" s="7">
        <f>SUM(E50:E55)</f>
        <v>0</v>
      </c>
      <c r="F56" s="7">
        <f>SUM(F50:F55)</f>
        <v>0</v>
      </c>
      <c r="G56" s="7">
        <f>SUM(G50:G55)</f>
        <v>0</v>
      </c>
      <c r="H56" s="112"/>
    </row>
    <row r="57" spans="1:8" x14ac:dyDescent="0.25">
      <c r="A57" s="229" t="s">
        <v>84</v>
      </c>
      <c r="B57" s="230"/>
      <c r="C57" s="230"/>
      <c r="D57" s="230"/>
      <c r="E57" s="230"/>
      <c r="F57" s="230"/>
      <c r="G57" s="230"/>
      <c r="H57" s="230"/>
    </row>
    <row r="58" spans="1:8" x14ac:dyDescent="0.25">
      <c r="A58" s="72"/>
      <c r="B58" s="8"/>
      <c r="C58" s="8"/>
      <c r="D58" s="8">
        <f>B58-C58</f>
        <v>0</v>
      </c>
      <c r="E58" s="8"/>
      <c r="F58" s="8"/>
      <c r="G58" s="8">
        <f>C58-F58</f>
        <v>0</v>
      </c>
      <c r="H58" s="41"/>
    </row>
    <row r="59" spans="1:8" x14ac:dyDescent="0.25">
      <c r="A59" s="72"/>
      <c r="B59" s="8"/>
      <c r="C59" s="8"/>
      <c r="D59" s="8">
        <f t="shared" ref="D59:D61" si="13">B59-C59</f>
        <v>0</v>
      </c>
      <c r="E59" s="8"/>
      <c r="F59" s="8"/>
      <c r="G59" s="8">
        <f>C59-F59</f>
        <v>0</v>
      </c>
      <c r="H59" s="41"/>
    </row>
    <row r="60" spans="1:8" x14ac:dyDescent="0.25">
      <c r="A60" s="72"/>
      <c r="B60" s="8"/>
      <c r="C60" s="8"/>
      <c r="D60" s="8">
        <f t="shared" si="13"/>
        <v>0</v>
      </c>
      <c r="E60" s="8"/>
      <c r="F60" s="8"/>
      <c r="G60" s="8">
        <f>C60-F60</f>
        <v>0</v>
      </c>
      <c r="H60" s="41"/>
    </row>
    <row r="61" spans="1:8" x14ac:dyDescent="0.25">
      <c r="A61" s="72"/>
      <c r="B61" s="8"/>
      <c r="C61" s="8"/>
      <c r="D61" s="8">
        <f t="shared" si="13"/>
        <v>0</v>
      </c>
      <c r="E61" s="8"/>
      <c r="F61" s="8"/>
      <c r="G61" s="8">
        <f>C61-F61</f>
        <v>0</v>
      </c>
      <c r="H61" s="41"/>
    </row>
    <row r="62" spans="1:8" ht="43.5" x14ac:dyDescent="0.25">
      <c r="A62" s="117" t="s">
        <v>85</v>
      </c>
      <c r="B62" s="7">
        <f>SUM(B58:B61)</f>
        <v>0</v>
      </c>
      <c r="C62" s="7">
        <f>SUM(C58:C61)</f>
        <v>0</v>
      </c>
      <c r="D62" s="7">
        <f t="shared" ref="D62:E62" si="14">SUM(D58:D61)</f>
        <v>0</v>
      </c>
      <c r="E62" s="7">
        <f t="shared" si="14"/>
        <v>0</v>
      </c>
      <c r="F62" s="7">
        <f t="shared" ref="F62:G62" si="15">SUM(F58:F61)</f>
        <v>0</v>
      </c>
      <c r="G62" s="7">
        <f t="shared" si="15"/>
        <v>0</v>
      </c>
      <c r="H62" s="112"/>
    </row>
    <row r="63" spans="1:8" x14ac:dyDescent="0.25">
      <c r="A63" s="223" t="s">
        <v>86</v>
      </c>
      <c r="B63" s="224"/>
      <c r="C63" s="224"/>
      <c r="D63" s="224"/>
      <c r="E63" s="224"/>
      <c r="F63" s="224"/>
      <c r="G63" s="224"/>
      <c r="H63" s="224"/>
    </row>
    <row r="64" spans="1:8" x14ac:dyDescent="0.25">
      <c r="A64" s="72"/>
      <c r="B64" s="8"/>
      <c r="C64" s="8"/>
      <c r="D64" s="8">
        <f>B64-C64</f>
        <v>0</v>
      </c>
      <c r="E64" s="8"/>
      <c r="F64" s="8"/>
      <c r="G64" s="8">
        <f>C64-F64</f>
        <v>0</v>
      </c>
      <c r="H64" s="41"/>
    </row>
    <row r="65" spans="1:8" x14ac:dyDescent="0.25">
      <c r="A65" s="72"/>
      <c r="B65" s="8"/>
      <c r="C65" s="8"/>
      <c r="D65" s="8">
        <f t="shared" ref="D65:D67" si="16">B65-C65</f>
        <v>0</v>
      </c>
      <c r="E65" s="8"/>
      <c r="F65" s="8"/>
      <c r="G65" s="8">
        <f>C65-F65</f>
        <v>0</v>
      </c>
      <c r="H65" s="41"/>
    </row>
    <row r="66" spans="1:8" x14ac:dyDescent="0.25">
      <c r="A66" s="72"/>
      <c r="B66" s="8"/>
      <c r="C66" s="8"/>
      <c r="D66" s="8">
        <f t="shared" si="16"/>
        <v>0</v>
      </c>
      <c r="E66" s="8"/>
      <c r="F66" s="8"/>
      <c r="G66" s="8">
        <f>C66-F66</f>
        <v>0</v>
      </c>
      <c r="H66" s="41"/>
    </row>
    <row r="67" spans="1:8" x14ac:dyDescent="0.25">
      <c r="A67" s="72"/>
      <c r="B67" s="8"/>
      <c r="C67" s="8"/>
      <c r="D67" s="8">
        <f t="shared" si="16"/>
        <v>0</v>
      </c>
      <c r="E67" s="8"/>
      <c r="F67" s="8"/>
      <c r="G67" s="8">
        <f>C67-F67</f>
        <v>0</v>
      </c>
      <c r="H67" s="41"/>
    </row>
    <row r="68" spans="1:8" ht="43.5" x14ac:dyDescent="0.25">
      <c r="A68" s="117" t="s">
        <v>85</v>
      </c>
      <c r="B68" s="7">
        <f>SUM(B64:B67)</f>
        <v>0</v>
      </c>
      <c r="C68" s="7">
        <f>SUM(C64:C67)</f>
        <v>0</v>
      </c>
      <c r="D68" s="7">
        <f t="shared" ref="D68:E68" si="17">SUM(D64:D67)</f>
        <v>0</v>
      </c>
      <c r="E68" s="7">
        <f t="shared" si="17"/>
        <v>0</v>
      </c>
      <c r="F68" s="7">
        <f t="shared" ref="F68:G68" si="18">SUM(F64:F67)</f>
        <v>0</v>
      </c>
      <c r="G68" s="7">
        <f t="shared" si="18"/>
        <v>0</v>
      </c>
      <c r="H68" s="112"/>
    </row>
    <row r="69" spans="1:8" x14ac:dyDescent="0.25">
      <c r="A69" s="223" t="s">
        <v>87</v>
      </c>
      <c r="B69" s="224"/>
      <c r="C69" s="224"/>
      <c r="D69" s="224"/>
      <c r="E69" s="224"/>
      <c r="F69" s="224"/>
      <c r="G69" s="224"/>
      <c r="H69" s="224"/>
    </row>
    <row r="70" spans="1:8" x14ac:dyDescent="0.25">
      <c r="A70" s="72"/>
      <c r="B70" s="8"/>
      <c r="C70" s="8"/>
      <c r="D70" s="8">
        <f>B70-C70</f>
        <v>0</v>
      </c>
      <c r="E70" s="8"/>
      <c r="F70" s="8"/>
      <c r="G70" s="8">
        <f>C70-F70</f>
        <v>0</v>
      </c>
      <c r="H70" s="41"/>
    </row>
    <row r="71" spans="1:8" x14ac:dyDescent="0.25">
      <c r="A71" s="72"/>
      <c r="B71" s="8"/>
      <c r="C71" s="8"/>
      <c r="D71" s="8">
        <f t="shared" ref="D71:D73" si="19">B71-C71</f>
        <v>0</v>
      </c>
      <c r="E71" s="8"/>
      <c r="F71" s="8"/>
      <c r="G71" s="8">
        <f>C71-F71</f>
        <v>0</v>
      </c>
      <c r="H71" s="41"/>
    </row>
    <row r="72" spans="1:8" x14ac:dyDescent="0.25">
      <c r="A72" s="72"/>
      <c r="B72" s="8"/>
      <c r="C72" s="8"/>
      <c r="D72" s="8">
        <f t="shared" si="19"/>
        <v>0</v>
      </c>
      <c r="E72" s="8"/>
      <c r="F72" s="8"/>
      <c r="G72" s="8">
        <f>C72-F72</f>
        <v>0</v>
      </c>
      <c r="H72" s="41"/>
    </row>
    <row r="73" spans="1:8" x14ac:dyDescent="0.25">
      <c r="A73" s="72"/>
      <c r="B73" s="8"/>
      <c r="C73" s="8"/>
      <c r="D73" s="8">
        <f t="shared" si="19"/>
        <v>0</v>
      </c>
      <c r="E73" s="8"/>
      <c r="F73" s="8"/>
      <c r="G73" s="8">
        <f>C73-F73</f>
        <v>0</v>
      </c>
      <c r="H73" s="41"/>
    </row>
    <row r="74" spans="1:8" ht="43.5" x14ac:dyDescent="0.25">
      <c r="A74" s="117" t="s">
        <v>88</v>
      </c>
      <c r="B74" s="7">
        <f>SUM(B70:B73)</f>
        <v>0</v>
      </c>
      <c r="C74" s="7">
        <f>SUM(C70:C73)</f>
        <v>0</v>
      </c>
      <c r="D74" s="7">
        <f t="shared" ref="D74:E74" si="20">SUM(D70:D73)</f>
        <v>0</v>
      </c>
      <c r="E74" s="7">
        <f t="shared" si="20"/>
        <v>0</v>
      </c>
      <c r="F74" s="7">
        <f t="shared" ref="F74:G74" si="21">SUM(F70:F73)</f>
        <v>0</v>
      </c>
      <c r="G74" s="7">
        <f t="shared" si="21"/>
        <v>0</v>
      </c>
      <c r="H74" s="112"/>
    </row>
    <row r="75" spans="1:8" ht="29.25" customHeight="1" x14ac:dyDescent="0.25">
      <c r="A75" s="18" t="s">
        <v>32</v>
      </c>
      <c r="B75" s="6">
        <f t="shared" ref="B75:G75" si="22">B32+B38+B44+B50+B56+B25+B62+B68+B74</f>
        <v>0</v>
      </c>
      <c r="C75" s="6">
        <f t="shared" si="22"/>
        <v>0</v>
      </c>
      <c r="D75" s="6">
        <f t="shared" si="22"/>
        <v>0</v>
      </c>
      <c r="E75" s="6">
        <f t="shared" si="22"/>
        <v>0</v>
      </c>
      <c r="F75" s="6">
        <f t="shared" si="22"/>
        <v>0</v>
      </c>
      <c r="G75" s="6">
        <f t="shared" si="22"/>
        <v>0</v>
      </c>
      <c r="H75" s="118"/>
    </row>
    <row r="76" spans="1:8" ht="2.25" customHeight="1" x14ac:dyDescent="0.25">
      <c r="A76" s="27"/>
      <c r="B76" s="28"/>
      <c r="C76" s="28"/>
      <c r="D76" s="119"/>
      <c r="E76" s="119"/>
      <c r="F76" s="119"/>
      <c r="G76" s="119"/>
      <c r="H76" s="119"/>
    </row>
    <row r="77" spans="1:8" ht="29.25" customHeight="1" x14ac:dyDescent="0.25">
      <c r="A77" s="222" t="s">
        <v>48</v>
      </c>
      <c r="B77" s="222"/>
      <c r="C77" s="222"/>
      <c r="D77" s="222"/>
      <c r="E77" s="110"/>
      <c r="F77" s="110"/>
      <c r="G77" s="110"/>
      <c r="H77" s="110"/>
    </row>
    <row r="78" spans="1:8" s="3" customFormat="1" ht="27.75" customHeight="1" x14ac:dyDescent="0.2">
      <c r="A78" s="220" t="s">
        <v>21</v>
      </c>
      <c r="B78" s="219" t="s">
        <v>70</v>
      </c>
      <c r="C78" s="219"/>
      <c r="D78" s="219"/>
      <c r="E78" s="219" t="s">
        <v>71</v>
      </c>
      <c r="F78" s="219"/>
      <c r="G78" s="219"/>
      <c r="H78" s="219"/>
    </row>
    <row r="79" spans="1:8" ht="29.25" customHeight="1" x14ac:dyDescent="0.25">
      <c r="A79" s="221"/>
      <c r="B79" s="15" t="s">
        <v>72</v>
      </c>
      <c r="C79" s="15" t="s">
        <v>73</v>
      </c>
      <c r="D79" s="15" t="s">
        <v>74</v>
      </c>
      <c r="E79" s="15" t="s">
        <v>75</v>
      </c>
      <c r="F79" s="15" t="s">
        <v>76</v>
      </c>
      <c r="G79" s="15" t="s">
        <v>77</v>
      </c>
      <c r="H79" s="15" t="s">
        <v>78</v>
      </c>
    </row>
    <row r="80" spans="1:8" ht="15" customHeight="1" x14ac:dyDescent="0.25">
      <c r="A80" s="232" t="s">
        <v>102</v>
      </c>
      <c r="B80" s="233"/>
      <c r="C80" s="233"/>
      <c r="D80" s="233"/>
      <c r="E80" s="233"/>
      <c r="F80" s="233"/>
      <c r="G80" s="233"/>
      <c r="H80" s="233"/>
    </row>
    <row r="81" spans="1:8" x14ac:dyDescent="0.25">
      <c r="A81" s="76"/>
      <c r="B81" s="8"/>
      <c r="C81" s="8"/>
      <c r="D81" s="8">
        <f>B81-C81</f>
        <v>0</v>
      </c>
      <c r="E81" s="8"/>
      <c r="F81" s="8"/>
      <c r="G81" s="8">
        <f>C81-F81</f>
        <v>0</v>
      </c>
      <c r="H81" s="41"/>
    </row>
    <row r="82" spans="1:8" x14ac:dyDescent="0.25">
      <c r="A82" s="76"/>
      <c r="B82" s="8"/>
      <c r="C82" s="8"/>
      <c r="D82" s="8">
        <f t="shared" ref="D82:D84" si="23">B82-C82</f>
        <v>0</v>
      </c>
      <c r="E82" s="8"/>
      <c r="F82" s="8"/>
      <c r="G82" s="8">
        <f>C82-F82</f>
        <v>0</v>
      </c>
      <c r="H82" s="41"/>
    </row>
    <row r="83" spans="1:8" x14ac:dyDescent="0.25">
      <c r="A83" s="76"/>
      <c r="B83" s="8"/>
      <c r="C83" s="8"/>
      <c r="D83" s="8">
        <f t="shared" si="23"/>
        <v>0</v>
      </c>
      <c r="E83" s="8"/>
      <c r="F83" s="8"/>
      <c r="G83" s="8">
        <f>C83-F83</f>
        <v>0</v>
      </c>
      <c r="H83" s="41"/>
    </row>
    <row r="84" spans="1:8" x14ac:dyDescent="0.25">
      <c r="A84" s="76"/>
      <c r="B84" s="8"/>
      <c r="C84" s="8"/>
      <c r="D84" s="8">
        <f t="shared" si="23"/>
        <v>0</v>
      </c>
      <c r="E84" s="8"/>
      <c r="F84" s="8"/>
      <c r="G84" s="8">
        <f>C84-F84</f>
        <v>0</v>
      </c>
      <c r="H84" s="41"/>
    </row>
    <row r="85" spans="1:8" ht="51.75" customHeight="1" x14ac:dyDescent="0.25">
      <c r="A85" s="120" t="s">
        <v>89</v>
      </c>
      <c r="B85" s="7">
        <f t="shared" ref="B85:G85" si="24">SUM(B81:B84)</f>
        <v>0</v>
      </c>
      <c r="C85" s="7">
        <f t="shared" si="24"/>
        <v>0</v>
      </c>
      <c r="D85" s="7">
        <f t="shared" si="24"/>
        <v>0</v>
      </c>
      <c r="E85" s="7">
        <f t="shared" si="24"/>
        <v>0</v>
      </c>
      <c r="F85" s="7">
        <f t="shared" si="24"/>
        <v>0</v>
      </c>
      <c r="G85" s="7">
        <f t="shared" si="24"/>
        <v>0</v>
      </c>
      <c r="H85" s="112"/>
    </row>
    <row r="86" spans="1:8" x14ac:dyDescent="0.25">
      <c r="A86" s="239" t="s">
        <v>101</v>
      </c>
      <c r="B86" s="240"/>
      <c r="C86" s="240"/>
      <c r="D86" s="240"/>
      <c r="E86" s="240"/>
      <c r="F86" s="240"/>
      <c r="G86" s="240"/>
      <c r="H86" s="240"/>
    </row>
    <row r="87" spans="1:8" s="5" customFormat="1" x14ac:dyDescent="0.25">
      <c r="A87" s="121"/>
      <c r="B87" s="8"/>
      <c r="C87" s="8"/>
      <c r="D87" s="8">
        <f>B87-C87</f>
        <v>0</v>
      </c>
      <c r="E87" s="8"/>
      <c r="F87" s="8"/>
      <c r="G87" s="8">
        <f>C87-F87</f>
        <v>0</v>
      </c>
      <c r="H87" s="41"/>
    </row>
    <row r="88" spans="1:8" x14ac:dyDescent="0.25">
      <c r="A88" s="76"/>
      <c r="B88" s="8"/>
      <c r="C88" s="8"/>
      <c r="D88" s="8">
        <f t="shared" ref="D88:D90" si="25">B88-C88</f>
        <v>0</v>
      </c>
      <c r="E88" s="8"/>
      <c r="F88" s="8"/>
      <c r="G88" s="8">
        <f>C88-F88</f>
        <v>0</v>
      </c>
      <c r="H88" s="41"/>
    </row>
    <row r="89" spans="1:8" x14ac:dyDescent="0.25">
      <c r="A89" s="76"/>
      <c r="B89" s="8"/>
      <c r="C89" s="8"/>
      <c r="D89" s="8">
        <f t="shared" si="25"/>
        <v>0</v>
      </c>
      <c r="E89" s="8"/>
      <c r="F89" s="8"/>
      <c r="G89" s="8">
        <f>C89-F89</f>
        <v>0</v>
      </c>
      <c r="H89" s="41"/>
    </row>
    <row r="90" spans="1:8" x14ac:dyDescent="0.25">
      <c r="A90" s="76"/>
      <c r="B90" s="8"/>
      <c r="C90" s="8"/>
      <c r="D90" s="8">
        <f t="shared" si="25"/>
        <v>0</v>
      </c>
      <c r="E90" s="8"/>
      <c r="F90" s="8"/>
      <c r="G90" s="8">
        <f>C90-F90</f>
        <v>0</v>
      </c>
      <c r="H90" s="41"/>
    </row>
    <row r="91" spans="1:8" ht="51.75" customHeight="1" x14ac:dyDescent="0.25">
      <c r="A91" s="120" t="s">
        <v>89</v>
      </c>
      <c r="B91" s="7">
        <f t="shared" ref="B91:G91" si="26">SUM(B87:B90)</f>
        <v>0</v>
      </c>
      <c r="C91" s="7">
        <f t="shared" si="26"/>
        <v>0</v>
      </c>
      <c r="D91" s="7">
        <f t="shared" si="26"/>
        <v>0</v>
      </c>
      <c r="E91" s="7">
        <f t="shared" si="26"/>
        <v>0</v>
      </c>
      <c r="F91" s="7">
        <f t="shared" si="26"/>
        <v>0</v>
      </c>
      <c r="G91" s="7">
        <f t="shared" si="26"/>
        <v>0</v>
      </c>
      <c r="H91" s="112"/>
    </row>
    <row r="92" spans="1:8" x14ac:dyDescent="0.25">
      <c r="A92" s="239" t="s">
        <v>100</v>
      </c>
      <c r="B92" s="240"/>
      <c r="C92" s="240"/>
      <c r="D92" s="240"/>
      <c r="E92" s="240"/>
      <c r="F92" s="240"/>
      <c r="G92" s="240"/>
      <c r="H92" s="240"/>
    </row>
    <row r="93" spans="1:8" s="5" customFormat="1" x14ac:dyDescent="0.25">
      <c r="A93" s="121"/>
      <c r="B93" s="8"/>
      <c r="C93" s="8"/>
      <c r="D93" s="8">
        <f>B93-C93</f>
        <v>0</v>
      </c>
      <c r="E93" s="8"/>
      <c r="F93" s="8"/>
      <c r="G93" s="8">
        <f>C93-F93</f>
        <v>0</v>
      </c>
      <c r="H93" s="41"/>
    </row>
    <row r="94" spans="1:8" x14ac:dyDescent="0.25">
      <c r="A94" s="76"/>
      <c r="B94" s="8"/>
      <c r="C94" s="8"/>
      <c r="D94" s="8">
        <f t="shared" ref="D94:D96" si="27">B94-C94</f>
        <v>0</v>
      </c>
      <c r="E94" s="8"/>
      <c r="F94" s="8"/>
      <c r="G94" s="8">
        <f>C94-F94</f>
        <v>0</v>
      </c>
      <c r="H94" s="41"/>
    </row>
    <row r="95" spans="1:8" x14ac:dyDescent="0.25">
      <c r="A95" s="76"/>
      <c r="B95" s="8"/>
      <c r="C95" s="8"/>
      <c r="D95" s="8">
        <f t="shared" si="27"/>
        <v>0</v>
      </c>
      <c r="E95" s="8"/>
      <c r="F95" s="8"/>
      <c r="G95" s="8">
        <f>C95-F95</f>
        <v>0</v>
      </c>
      <c r="H95" s="41"/>
    </row>
    <row r="96" spans="1:8" x14ac:dyDescent="0.25">
      <c r="A96" s="76"/>
      <c r="B96" s="8"/>
      <c r="C96" s="8"/>
      <c r="D96" s="8">
        <f t="shared" si="27"/>
        <v>0</v>
      </c>
      <c r="E96" s="8"/>
      <c r="F96" s="8"/>
      <c r="G96" s="8">
        <f>C96-F96</f>
        <v>0</v>
      </c>
      <c r="H96" s="41"/>
    </row>
    <row r="97" spans="1:8" ht="51.75" customHeight="1" x14ac:dyDescent="0.25">
      <c r="A97" s="120" t="s">
        <v>89</v>
      </c>
      <c r="B97" s="7">
        <f t="shared" ref="B97:G97" si="28">SUM(B93:B96)</f>
        <v>0</v>
      </c>
      <c r="C97" s="7">
        <f t="shared" si="28"/>
        <v>0</v>
      </c>
      <c r="D97" s="7">
        <f t="shared" si="28"/>
        <v>0</v>
      </c>
      <c r="E97" s="7">
        <f t="shared" si="28"/>
        <v>0</v>
      </c>
      <c r="F97" s="7">
        <f t="shared" si="28"/>
        <v>0</v>
      </c>
      <c r="G97" s="7">
        <f t="shared" si="28"/>
        <v>0</v>
      </c>
      <c r="H97" s="112"/>
    </row>
    <row r="98" spans="1:8" x14ac:dyDescent="0.25">
      <c r="A98" s="239" t="s">
        <v>96</v>
      </c>
      <c r="B98" s="240"/>
      <c r="C98" s="240"/>
      <c r="D98" s="240"/>
      <c r="E98" s="240"/>
      <c r="F98" s="240"/>
      <c r="G98" s="240"/>
      <c r="H98" s="240"/>
    </row>
    <row r="99" spans="1:8" s="5" customFormat="1" x14ac:dyDescent="0.25">
      <c r="A99" s="121"/>
      <c r="B99" s="8"/>
      <c r="C99" s="8"/>
      <c r="D99" s="8">
        <f>B99-C99</f>
        <v>0</v>
      </c>
      <c r="E99" s="8"/>
      <c r="F99" s="8"/>
      <c r="G99" s="8">
        <f>C99-F99</f>
        <v>0</v>
      </c>
      <c r="H99" s="41"/>
    </row>
    <row r="100" spans="1:8" x14ac:dyDescent="0.25">
      <c r="A100" s="76"/>
      <c r="B100" s="8"/>
      <c r="C100" s="8"/>
      <c r="D100" s="8">
        <f t="shared" ref="D100:D102" si="29">B100-C100</f>
        <v>0</v>
      </c>
      <c r="E100" s="8"/>
      <c r="F100" s="8"/>
      <c r="G100" s="8">
        <f>C100-F100</f>
        <v>0</v>
      </c>
      <c r="H100" s="41"/>
    </row>
    <row r="101" spans="1:8" x14ac:dyDescent="0.25">
      <c r="A101" s="76"/>
      <c r="B101" s="8"/>
      <c r="C101" s="8"/>
      <c r="D101" s="8">
        <f t="shared" si="29"/>
        <v>0</v>
      </c>
      <c r="E101" s="8"/>
      <c r="F101" s="8"/>
      <c r="G101" s="8">
        <f>C101-F101</f>
        <v>0</v>
      </c>
      <c r="H101" s="41"/>
    </row>
    <row r="102" spans="1:8" x14ac:dyDescent="0.25">
      <c r="A102" s="76"/>
      <c r="B102" s="8"/>
      <c r="C102" s="8"/>
      <c r="D102" s="8">
        <f t="shared" si="29"/>
        <v>0</v>
      </c>
      <c r="E102" s="8"/>
      <c r="F102" s="8"/>
      <c r="G102" s="8">
        <f>C102-F102</f>
        <v>0</v>
      </c>
      <c r="H102" s="41"/>
    </row>
    <row r="103" spans="1:8" ht="51.75" customHeight="1" x14ac:dyDescent="0.25">
      <c r="A103" s="120" t="s">
        <v>89</v>
      </c>
      <c r="B103" s="7">
        <f t="shared" ref="B103:G103" si="30">SUM(B99:B102)</f>
        <v>0</v>
      </c>
      <c r="C103" s="7">
        <f t="shared" si="30"/>
        <v>0</v>
      </c>
      <c r="D103" s="7">
        <f t="shared" si="30"/>
        <v>0</v>
      </c>
      <c r="E103" s="7">
        <f t="shared" si="30"/>
        <v>0</v>
      </c>
      <c r="F103" s="7">
        <f t="shared" si="30"/>
        <v>0</v>
      </c>
      <c r="G103" s="7">
        <f t="shared" si="30"/>
        <v>0</v>
      </c>
      <c r="H103" s="112"/>
    </row>
    <row r="104" spans="1:8" x14ac:dyDescent="0.25">
      <c r="A104" s="239" t="s">
        <v>97</v>
      </c>
      <c r="B104" s="240"/>
      <c r="C104" s="240"/>
      <c r="D104" s="240"/>
      <c r="E104" s="240"/>
      <c r="F104" s="240"/>
      <c r="G104" s="240"/>
      <c r="H104" s="240"/>
    </row>
    <row r="105" spans="1:8" s="5" customFormat="1" x14ac:dyDescent="0.25">
      <c r="A105" s="121"/>
      <c r="B105" s="8"/>
      <c r="C105" s="8"/>
      <c r="D105" s="8">
        <f>B105-C105</f>
        <v>0</v>
      </c>
      <c r="E105" s="8"/>
      <c r="F105" s="8"/>
      <c r="G105" s="8">
        <f>C105-F105</f>
        <v>0</v>
      </c>
      <c r="H105" s="41"/>
    </row>
    <row r="106" spans="1:8" x14ac:dyDescent="0.25">
      <c r="A106" s="76"/>
      <c r="B106" s="8"/>
      <c r="C106" s="8"/>
      <c r="D106" s="8">
        <f t="shared" ref="D106:D108" si="31">B106-C106</f>
        <v>0</v>
      </c>
      <c r="E106" s="8"/>
      <c r="F106" s="8"/>
      <c r="G106" s="8">
        <f>C106-F106</f>
        <v>0</v>
      </c>
      <c r="H106" s="41"/>
    </row>
    <row r="107" spans="1:8" x14ac:dyDescent="0.25">
      <c r="A107" s="76"/>
      <c r="B107" s="8"/>
      <c r="C107" s="8"/>
      <c r="D107" s="8">
        <f t="shared" si="31"/>
        <v>0</v>
      </c>
      <c r="E107" s="8"/>
      <c r="F107" s="8"/>
      <c r="G107" s="8">
        <f>C107-F107</f>
        <v>0</v>
      </c>
      <c r="H107" s="41"/>
    </row>
    <row r="108" spans="1:8" x14ac:dyDescent="0.25">
      <c r="A108" s="76"/>
      <c r="B108" s="8"/>
      <c r="C108" s="8"/>
      <c r="D108" s="8">
        <f t="shared" si="31"/>
        <v>0</v>
      </c>
      <c r="E108" s="8"/>
      <c r="F108" s="8"/>
      <c r="G108" s="8">
        <f>C108-F108</f>
        <v>0</v>
      </c>
      <c r="H108" s="41"/>
    </row>
    <row r="109" spans="1:8" ht="51.75" customHeight="1" x14ac:dyDescent="0.25">
      <c r="A109" s="120" t="s">
        <v>89</v>
      </c>
      <c r="B109" s="7">
        <f t="shared" ref="B109:G109" si="32">SUM(B105:B108)</f>
        <v>0</v>
      </c>
      <c r="C109" s="7">
        <f t="shared" si="32"/>
        <v>0</v>
      </c>
      <c r="D109" s="7">
        <f t="shared" si="32"/>
        <v>0</v>
      </c>
      <c r="E109" s="7">
        <f t="shared" si="32"/>
        <v>0</v>
      </c>
      <c r="F109" s="7">
        <f t="shared" si="32"/>
        <v>0</v>
      </c>
      <c r="G109" s="7">
        <f t="shared" si="32"/>
        <v>0</v>
      </c>
      <c r="H109" s="112"/>
    </row>
    <row r="110" spans="1:8" x14ac:dyDescent="0.25">
      <c r="A110" s="239" t="s">
        <v>99</v>
      </c>
      <c r="B110" s="240"/>
      <c r="C110" s="240"/>
      <c r="D110" s="240"/>
      <c r="E110" s="240"/>
      <c r="F110" s="240"/>
      <c r="G110" s="240"/>
      <c r="H110" s="240"/>
    </row>
    <row r="111" spans="1:8" s="5" customFormat="1" x14ac:dyDescent="0.25">
      <c r="A111" s="121"/>
      <c r="B111" s="8"/>
      <c r="C111" s="8"/>
      <c r="D111" s="8">
        <f>B111-C111</f>
        <v>0</v>
      </c>
      <c r="E111" s="8"/>
      <c r="F111" s="8"/>
      <c r="G111" s="8">
        <f>C111-F111</f>
        <v>0</v>
      </c>
      <c r="H111" s="41"/>
    </row>
    <row r="112" spans="1:8" x14ac:dyDescent="0.25">
      <c r="A112" s="76"/>
      <c r="B112" s="8"/>
      <c r="C112" s="8"/>
      <c r="D112" s="8">
        <f t="shared" ref="D112:D114" si="33">B112-C112</f>
        <v>0</v>
      </c>
      <c r="E112" s="8"/>
      <c r="F112" s="8"/>
      <c r="G112" s="8">
        <f>C112-F112</f>
        <v>0</v>
      </c>
      <c r="H112" s="41"/>
    </row>
    <row r="113" spans="1:8" x14ac:dyDescent="0.25">
      <c r="A113" s="76"/>
      <c r="B113" s="8"/>
      <c r="C113" s="8"/>
      <c r="D113" s="8">
        <f t="shared" si="33"/>
        <v>0</v>
      </c>
      <c r="E113" s="8"/>
      <c r="F113" s="8"/>
      <c r="G113" s="8">
        <f>C113-F113</f>
        <v>0</v>
      </c>
      <c r="H113" s="41"/>
    </row>
    <row r="114" spans="1:8" x14ac:dyDescent="0.25">
      <c r="A114" s="76"/>
      <c r="B114" s="8"/>
      <c r="C114" s="8"/>
      <c r="D114" s="8">
        <f t="shared" si="33"/>
        <v>0</v>
      </c>
      <c r="E114" s="8"/>
      <c r="F114" s="8"/>
      <c r="G114" s="8">
        <f>C114-F114</f>
        <v>0</v>
      </c>
      <c r="H114" s="41"/>
    </row>
    <row r="115" spans="1:8" ht="51.75" customHeight="1" x14ac:dyDescent="0.25">
      <c r="A115" s="120" t="s">
        <v>89</v>
      </c>
      <c r="B115" s="7">
        <f t="shared" ref="B115:G115" si="34">SUM(B111:B114)</f>
        <v>0</v>
      </c>
      <c r="C115" s="7">
        <f t="shared" si="34"/>
        <v>0</v>
      </c>
      <c r="D115" s="7">
        <f t="shared" si="34"/>
        <v>0</v>
      </c>
      <c r="E115" s="7">
        <f t="shared" si="34"/>
        <v>0</v>
      </c>
      <c r="F115" s="7">
        <f t="shared" si="34"/>
        <v>0</v>
      </c>
      <c r="G115" s="7">
        <f t="shared" si="34"/>
        <v>0</v>
      </c>
      <c r="H115" s="112"/>
    </row>
    <row r="116" spans="1:8" x14ac:dyDescent="0.25">
      <c r="A116" s="239" t="s">
        <v>98</v>
      </c>
      <c r="B116" s="240"/>
      <c r="C116" s="240"/>
      <c r="D116" s="240"/>
      <c r="E116" s="240"/>
      <c r="F116" s="240"/>
      <c r="G116" s="240"/>
      <c r="H116" s="240"/>
    </row>
    <row r="117" spans="1:8" s="5" customFormat="1" x14ac:dyDescent="0.25">
      <c r="A117" s="121"/>
      <c r="B117" s="8"/>
      <c r="C117" s="8"/>
      <c r="D117" s="8">
        <f>B117-C117</f>
        <v>0</v>
      </c>
      <c r="E117" s="8"/>
      <c r="F117" s="8"/>
      <c r="G117" s="8">
        <f>C117-F117</f>
        <v>0</v>
      </c>
      <c r="H117" s="41"/>
    </row>
    <row r="118" spans="1:8" x14ac:dyDescent="0.25">
      <c r="A118" s="76"/>
      <c r="B118" s="8"/>
      <c r="C118" s="8"/>
      <c r="D118" s="8">
        <f t="shared" ref="D118:D120" si="35">B118-C118</f>
        <v>0</v>
      </c>
      <c r="E118" s="8"/>
      <c r="F118" s="8"/>
      <c r="G118" s="8">
        <f>C118-F118</f>
        <v>0</v>
      </c>
      <c r="H118" s="41"/>
    </row>
    <row r="119" spans="1:8" x14ac:dyDescent="0.25">
      <c r="A119" s="76"/>
      <c r="B119" s="8"/>
      <c r="C119" s="8"/>
      <c r="D119" s="8">
        <f t="shared" si="35"/>
        <v>0</v>
      </c>
      <c r="E119" s="8"/>
      <c r="F119" s="8"/>
      <c r="G119" s="8">
        <f>C119-F119</f>
        <v>0</v>
      </c>
      <c r="H119" s="41"/>
    </row>
    <row r="120" spans="1:8" x14ac:dyDescent="0.25">
      <c r="A120" s="76"/>
      <c r="B120" s="8"/>
      <c r="C120" s="8"/>
      <c r="D120" s="8">
        <f t="shared" si="35"/>
        <v>0</v>
      </c>
      <c r="E120" s="8"/>
      <c r="F120" s="8"/>
      <c r="G120" s="8">
        <f>C120-F120</f>
        <v>0</v>
      </c>
      <c r="H120" s="41"/>
    </row>
    <row r="121" spans="1:8" ht="51.75" customHeight="1" x14ac:dyDescent="0.25">
      <c r="A121" s="120" t="s">
        <v>89</v>
      </c>
      <c r="B121" s="7">
        <f t="shared" ref="B121:G121" si="36">SUM(B117:B120)</f>
        <v>0</v>
      </c>
      <c r="C121" s="7">
        <f t="shared" si="36"/>
        <v>0</v>
      </c>
      <c r="D121" s="7">
        <f t="shared" si="36"/>
        <v>0</v>
      </c>
      <c r="E121" s="7">
        <f t="shared" si="36"/>
        <v>0</v>
      </c>
      <c r="F121" s="7">
        <f t="shared" si="36"/>
        <v>0</v>
      </c>
      <c r="G121" s="7">
        <f t="shared" si="36"/>
        <v>0</v>
      </c>
      <c r="H121" s="112"/>
    </row>
    <row r="122" spans="1:8" x14ac:dyDescent="0.25">
      <c r="A122" s="239" t="s">
        <v>124</v>
      </c>
      <c r="B122" s="240"/>
      <c r="C122" s="240"/>
      <c r="D122" s="240"/>
      <c r="E122" s="240"/>
      <c r="F122" s="240"/>
      <c r="G122" s="240"/>
      <c r="H122" s="240"/>
    </row>
    <row r="123" spans="1:8" s="5" customFormat="1" x14ac:dyDescent="0.25">
      <c r="A123" s="121"/>
      <c r="B123" s="8"/>
      <c r="C123" s="8"/>
      <c r="D123" s="8">
        <f>B123-C123</f>
        <v>0</v>
      </c>
      <c r="E123" s="8"/>
      <c r="F123" s="8"/>
      <c r="G123" s="8">
        <f>C123-F123</f>
        <v>0</v>
      </c>
      <c r="H123" s="41"/>
    </row>
    <row r="124" spans="1:8" x14ac:dyDescent="0.25">
      <c r="A124" s="76"/>
      <c r="B124" s="8"/>
      <c r="C124" s="8"/>
      <c r="D124" s="8">
        <f t="shared" ref="D124:D126" si="37">B124-C124</f>
        <v>0</v>
      </c>
      <c r="E124" s="8"/>
      <c r="F124" s="8"/>
      <c r="G124" s="8">
        <f>C124-F124</f>
        <v>0</v>
      </c>
      <c r="H124" s="41"/>
    </row>
    <row r="125" spans="1:8" x14ac:dyDescent="0.25">
      <c r="A125" s="76"/>
      <c r="B125" s="8"/>
      <c r="C125" s="8"/>
      <c r="D125" s="8">
        <f t="shared" si="37"/>
        <v>0</v>
      </c>
      <c r="E125" s="8"/>
      <c r="F125" s="8"/>
      <c r="G125" s="8">
        <f>C125-F125</f>
        <v>0</v>
      </c>
      <c r="H125" s="41"/>
    </row>
    <row r="126" spans="1:8" x14ac:dyDescent="0.25">
      <c r="A126" s="76"/>
      <c r="B126" s="8"/>
      <c r="C126" s="8"/>
      <c r="D126" s="8">
        <f t="shared" si="37"/>
        <v>0</v>
      </c>
      <c r="E126" s="8"/>
      <c r="F126" s="8"/>
      <c r="G126" s="8">
        <f>C126-F126</f>
        <v>0</v>
      </c>
      <c r="H126" s="41"/>
    </row>
    <row r="127" spans="1:8" ht="51.75" customHeight="1" x14ac:dyDescent="0.25">
      <c r="A127" s="120" t="s">
        <v>89</v>
      </c>
      <c r="B127" s="7">
        <f t="shared" ref="B127:G127" si="38">SUM(B123:B126)</f>
        <v>0</v>
      </c>
      <c r="C127" s="7">
        <f t="shared" si="38"/>
        <v>0</v>
      </c>
      <c r="D127" s="7">
        <f t="shared" si="38"/>
        <v>0</v>
      </c>
      <c r="E127" s="7">
        <f t="shared" si="38"/>
        <v>0</v>
      </c>
      <c r="F127" s="7">
        <f t="shared" si="38"/>
        <v>0</v>
      </c>
      <c r="G127" s="7">
        <f t="shared" si="38"/>
        <v>0</v>
      </c>
      <c r="H127" s="112"/>
    </row>
    <row r="128" spans="1:8" ht="39" customHeight="1" x14ac:dyDescent="0.25">
      <c r="A128" s="18" t="s">
        <v>90</v>
      </c>
      <c r="B128" s="6">
        <f t="shared" ref="B128:G128" si="39">B85+B91+B97+B103+B109+B115+B121+B127</f>
        <v>0</v>
      </c>
      <c r="C128" s="6">
        <f t="shared" si="39"/>
        <v>0</v>
      </c>
      <c r="D128" s="6">
        <f t="shared" si="39"/>
        <v>0</v>
      </c>
      <c r="E128" s="6">
        <f t="shared" si="39"/>
        <v>0</v>
      </c>
      <c r="F128" s="6">
        <f t="shared" si="39"/>
        <v>0</v>
      </c>
      <c r="G128" s="6">
        <f t="shared" si="39"/>
        <v>0</v>
      </c>
      <c r="H128" s="118"/>
    </row>
    <row r="129" spans="1:8" x14ac:dyDescent="0.25">
      <c r="A129" s="212"/>
      <c r="B129" s="212"/>
      <c r="C129" s="212"/>
      <c r="D129" s="212"/>
      <c r="E129" s="24"/>
      <c r="F129" s="24"/>
      <c r="G129" s="24"/>
      <c r="H129" s="24"/>
    </row>
    <row r="130" spans="1:8" x14ac:dyDescent="0.25">
      <c r="A130" s="24"/>
      <c r="B130" s="24"/>
      <c r="C130" s="24"/>
      <c r="D130" s="24"/>
      <c r="E130" s="24"/>
      <c r="F130" s="24"/>
      <c r="G130" s="24"/>
      <c r="H130" s="24"/>
    </row>
    <row r="131" spans="1:8" x14ac:dyDescent="0.25">
      <c r="A131" s="24"/>
      <c r="B131" s="24"/>
      <c r="C131" s="24"/>
      <c r="D131" s="24"/>
      <c r="E131" s="24"/>
      <c r="F131" s="24"/>
      <c r="G131" s="24"/>
      <c r="H131" s="24"/>
    </row>
    <row r="132" spans="1:8" x14ac:dyDescent="0.25">
      <c r="A132" s="24"/>
      <c r="B132" s="24"/>
      <c r="C132" s="24"/>
      <c r="D132" s="24"/>
      <c r="E132" s="24"/>
      <c r="F132" s="24"/>
      <c r="G132" s="24"/>
      <c r="H132" s="24"/>
    </row>
    <row r="133" spans="1:8" x14ac:dyDescent="0.25">
      <c r="A133" s="24"/>
      <c r="B133" s="24"/>
      <c r="C133" s="24"/>
      <c r="D133" s="24"/>
      <c r="E133" s="24"/>
      <c r="F133" s="24"/>
      <c r="G133" s="24"/>
      <c r="H133" s="24"/>
    </row>
    <row r="134" spans="1:8" x14ac:dyDescent="0.25">
      <c r="A134" s="24"/>
      <c r="B134" s="24"/>
      <c r="C134" s="24"/>
      <c r="D134" s="24"/>
      <c r="E134" s="24"/>
      <c r="F134" s="24"/>
      <c r="G134" s="24"/>
      <c r="H134" s="24"/>
    </row>
    <row r="135" spans="1:8" x14ac:dyDescent="0.25">
      <c r="A135" s="24"/>
      <c r="B135" s="24"/>
      <c r="C135" s="24"/>
      <c r="D135" s="24"/>
      <c r="E135" s="24"/>
      <c r="F135" s="24"/>
      <c r="G135" s="24"/>
      <c r="H135" s="24"/>
    </row>
    <row r="136" spans="1:8" x14ac:dyDescent="0.25">
      <c r="A136" s="24"/>
      <c r="B136" s="24"/>
      <c r="C136" s="24"/>
      <c r="D136" s="24"/>
      <c r="E136" s="24"/>
      <c r="F136" s="24"/>
      <c r="G136" s="24"/>
      <c r="H136" s="24"/>
    </row>
    <row r="137" spans="1:8" x14ac:dyDescent="0.25">
      <c r="A137" s="24"/>
      <c r="B137" s="24"/>
      <c r="C137" s="24"/>
      <c r="D137" s="24"/>
      <c r="E137" s="24"/>
      <c r="F137" s="24"/>
      <c r="G137" s="24"/>
      <c r="H137" s="24"/>
    </row>
    <row r="138" spans="1:8" x14ac:dyDescent="0.25">
      <c r="A138" s="24"/>
      <c r="B138" s="24"/>
      <c r="C138" s="24"/>
      <c r="D138" s="24"/>
      <c r="E138" s="24"/>
      <c r="F138" s="24"/>
      <c r="G138" s="24"/>
      <c r="H138" s="24"/>
    </row>
    <row r="139" spans="1:8" x14ac:dyDescent="0.25">
      <c r="A139" s="24"/>
      <c r="B139" s="24"/>
      <c r="C139" s="24"/>
      <c r="D139" s="24"/>
      <c r="E139" s="24"/>
      <c r="F139" s="24"/>
      <c r="G139" s="24"/>
      <c r="H139" s="24"/>
    </row>
    <row r="140" spans="1:8" x14ac:dyDescent="0.25">
      <c r="A140" s="24"/>
      <c r="B140" s="24"/>
      <c r="C140" s="24"/>
      <c r="D140" s="24"/>
      <c r="E140" s="24"/>
      <c r="F140" s="24"/>
      <c r="G140" s="24"/>
      <c r="H140" s="24"/>
    </row>
    <row r="141" spans="1:8" x14ac:dyDescent="0.25">
      <c r="A141" s="24"/>
      <c r="B141" s="24"/>
      <c r="C141" s="24"/>
      <c r="D141" s="24"/>
      <c r="E141" s="24"/>
      <c r="F141" s="24"/>
      <c r="G141" s="24"/>
      <c r="H141" s="24"/>
    </row>
    <row r="142" spans="1:8" x14ac:dyDescent="0.25">
      <c r="A142" s="24"/>
      <c r="B142" s="24"/>
      <c r="C142" s="24"/>
      <c r="D142" s="24"/>
      <c r="E142" s="24"/>
      <c r="F142" s="24"/>
      <c r="G142" s="24"/>
      <c r="H142" s="24"/>
    </row>
    <row r="143" spans="1:8" x14ac:dyDescent="0.25">
      <c r="A143" s="24"/>
      <c r="B143" s="24"/>
      <c r="C143" s="24"/>
      <c r="D143" s="24"/>
      <c r="E143" s="24"/>
      <c r="F143" s="24"/>
      <c r="G143" s="24"/>
      <c r="H143" s="24"/>
    </row>
    <row r="144" spans="1:8" x14ac:dyDescent="0.25">
      <c r="A144" s="24"/>
      <c r="B144" s="24"/>
      <c r="C144" s="24"/>
      <c r="D144" s="24"/>
      <c r="E144" s="24"/>
      <c r="F144" s="24"/>
      <c r="G144" s="24"/>
      <c r="H144" s="24"/>
    </row>
    <row r="145" spans="1:8" x14ac:dyDescent="0.25">
      <c r="A145" s="24"/>
      <c r="B145" s="24"/>
      <c r="C145" s="24"/>
      <c r="D145" s="24"/>
      <c r="E145" s="24"/>
      <c r="F145" s="24"/>
      <c r="G145" s="24"/>
      <c r="H145" s="24"/>
    </row>
    <row r="146" spans="1:8" x14ac:dyDescent="0.25">
      <c r="A146" s="24"/>
      <c r="B146" s="24"/>
      <c r="C146" s="24"/>
      <c r="D146" s="24"/>
      <c r="E146" s="24"/>
      <c r="F146" s="24"/>
      <c r="G146" s="24"/>
      <c r="H146" s="24"/>
    </row>
    <row r="147" spans="1:8" x14ac:dyDescent="0.25">
      <c r="A147" s="24"/>
      <c r="B147" s="24"/>
      <c r="C147" s="24"/>
      <c r="D147" s="24"/>
      <c r="E147" s="24"/>
      <c r="F147" s="24"/>
      <c r="G147" s="24"/>
      <c r="H147" s="24"/>
    </row>
    <row r="148" spans="1:8" x14ac:dyDescent="0.25">
      <c r="A148" s="24"/>
      <c r="B148" s="24"/>
      <c r="C148" s="24"/>
      <c r="D148" s="24"/>
      <c r="E148" s="24"/>
      <c r="F148" s="24"/>
      <c r="G148" s="24"/>
      <c r="H148" s="24"/>
    </row>
    <row r="149" spans="1:8" x14ac:dyDescent="0.25">
      <c r="A149" s="24"/>
      <c r="B149" s="24"/>
      <c r="C149" s="24"/>
      <c r="D149" s="24"/>
      <c r="E149" s="24"/>
      <c r="F149" s="24"/>
      <c r="G149" s="24"/>
      <c r="H149" s="24"/>
    </row>
    <row r="150" spans="1:8" x14ac:dyDescent="0.25">
      <c r="A150" s="24"/>
      <c r="B150" s="24"/>
      <c r="C150" s="24"/>
      <c r="D150" s="24"/>
      <c r="E150" s="24"/>
      <c r="F150" s="24"/>
      <c r="G150" s="24"/>
      <c r="H150" s="24"/>
    </row>
    <row r="151" spans="1:8" x14ac:dyDescent="0.25">
      <c r="A151" s="24"/>
      <c r="B151" s="24"/>
      <c r="C151" s="24"/>
      <c r="D151" s="24"/>
      <c r="E151" s="24"/>
      <c r="F151" s="24"/>
      <c r="G151" s="24"/>
      <c r="H151" s="24"/>
    </row>
    <row r="152" spans="1:8" x14ac:dyDescent="0.25">
      <c r="A152" s="24"/>
      <c r="B152" s="24"/>
      <c r="C152" s="24"/>
      <c r="D152" s="24"/>
      <c r="E152" s="24"/>
      <c r="F152" s="24"/>
      <c r="G152" s="24"/>
      <c r="H152" s="24"/>
    </row>
    <row r="153" spans="1:8" x14ac:dyDescent="0.25">
      <c r="A153" s="24"/>
      <c r="B153" s="24"/>
      <c r="C153" s="24"/>
      <c r="D153" s="24"/>
      <c r="E153" s="24"/>
      <c r="F153" s="24"/>
      <c r="G153" s="24"/>
      <c r="H153" s="24"/>
    </row>
  </sheetData>
  <sheetProtection algorithmName="SHA-512" hashValue="uLXClwHVm+x4G77IXLg4M0VPToX74fu7lUo6NyKFGy3zXMJuOXpZxnO33tqNsbW4etD/yuNZ/hOb5Y82mdWzkA==" saltValue="dExu2ze2o6t3OPBIpLLELA==" spinCount="100000" sheet="1" objects="1" scenarios="1"/>
  <mergeCells count="31">
    <mergeCell ref="A116:H116"/>
    <mergeCell ref="A122:H122"/>
    <mergeCell ref="A86:H86"/>
    <mergeCell ref="A92:H92"/>
    <mergeCell ref="A98:H98"/>
    <mergeCell ref="A104:H104"/>
    <mergeCell ref="A110:H110"/>
    <mergeCell ref="A3:H3"/>
    <mergeCell ref="A1:H1"/>
    <mergeCell ref="A2:H2"/>
    <mergeCell ref="A20:D20"/>
    <mergeCell ref="E18:H18"/>
    <mergeCell ref="A5:H5"/>
    <mergeCell ref="C7:H7"/>
    <mergeCell ref="C8:H8"/>
    <mergeCell ref="A129:D129"/>
    <mergeCell ref="B18:D18"/>
    <mergeCell ref="A18:A19"/>
    <mergeCell ref="A78:A79"/>
    <mergeCell ref="B78:D78"/>
    <mergeCell ref="A77:D77"/>
    <mergeCell ref="A45:H45"/>
    <mergeCell ref="A39:H39"/>
    <mergeCell ref="A26:H26"/>
    <mergeCell ref="A57:H57"/>
    <mergeCell ref="E78:H78"/>
    <mergeCell ref="A33:H33"/>
    <mergeCell ref="A51:H51"/>
    <mergeCell ref="A63:H63"/>
    <mergeCell ref="A69:H69"/>
    <mergeCell ref="A80:H80"/>
  </mergeCells>
  <pageMargins left="0.7" right="0.7" top="0.75" bottom="0.75" header="0.3" footer="0.3"/>
  <pageSetup paperSize="3" scale="61" orientation="landscape" r:id="rId1"/>
  <headerFooter>
    <oddFooter>&amp;LCircular Food Innovators Fund&amp;CProject Budget Reporting&amp;RPage &amp;P of &amp;N</oddFooter>
  </headerFooter>
  <rowBreaks count="3" manualBreakCount="3">
    <brk id="50" max="7" man="1"/>
    <brk id="75" max="7" man="1"/>
    <brk id="128" max="7"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08599a4d-8cb7-4170-a442-67235cb4ff5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9E0BFF4121EA44BB781C2D45B793E94" ma:contentTypeVersion="10" ma:contentTypeDescription="Create a new document." ma:contentTypeScope="" ma:versionID="6d42b9519d6ffdf6024d426785e77fa0">
  <xsd:schema xmlns:xsd="http://www.w3.org/2001/XMLSchema" xmlns:xs="http://www.w3.org/2001/XMLSchema" xmlns:p="http://schemas.microsoft.com/office/2006/metadata/properties" xmlns:ns3="08599a4d-8cb7-4170-a442-67235cb4ff59" targetNamespace="http://schemas.microsoft.com/office/2006/metadata/properties" ma:root="true" ma:fieldsID="0f7dad01cfee6ab0932b24782cb10561" ns3:_="">
    <xsd:import namespace="08599a4d-8cb7-4170-a442-67235cb4ff59"/>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Locatio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599a4d-8cb7-4170-a442-67235cb4ff5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D9AE9DE-238C-44F7-B7AF-ADFBC94B0F82}">
  <ds:schemaRefs>
    <ds:schemaRef ds:uri="http://schemas.microsoft.com/office/2006/metadata/properties"/>
    <ds:schemaRef ds:uri="http://schemas.microsoft.com/office/2006/documentManagement/types"/>
    <ds:schemaRef ds:uri="http://purl.org/dc/dcmitype/"/>
    <ds:schemaRef ds:uri="http://purl.org/dc/elements/1.1/"/>
    <ds:schemaRef ds:uri="http://purl.org/dc/terms/"/>
    <ds:schemaRef ds:uri="http://schemas.microsoft.com/office/infopath/2007/PartnerControls"/>
    <ds:schemaRef ds:uri="http://www.w3.org/XML/1998/namespace"/>
    <ds:schemaRef ds:uri="http://schemas.openxmlformats.org/package/2006/metadata/core-properties"/>
    <ds:schemaRef ds:uri="08599a4d-8cb7-4170-a442-67235cb4ff59"/>
  </ds:schemaRefs>
</ds:datastoreItem>
</file>

<file path=customXml/itemProps2.xml><?xml version="1.0" encoding="utf-8"?>
<ds:datastoreItem xmlns:ds="http://schemas.openxmlformats.org/officeDocument/2006/customXml" ds:itemID="{5F260077-0C3F-49D8-81FF-7D3C4CA2B9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599a4d-8cb7-4170-a442-67235cb4ff5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0581C9E-2E17-42D3-843A-CC0C7DEAB233}">
  <ds:schemaRefs>
    <ds:schemaRef ds:uri="http://schemas.microsoft.com/sharepoint/v3/contenttype/forms"/>
  </ds:schemaRefs>
</ds:datastoreItem>
</file>

<file path=docMetadata/LabelInfo.xml><?xml version="1.0" encoding="utf-8"?>
<clbl:labelList xmlns:clbl="http://schemas.microsoft.com/office/2020/mipLabelMetadata">
  <clbl:label id="{f0bc8ec6-9ed8-4d0c-9189-411ad949cc65}" enabled="0" method="" siteId="{f0bc8ec6-9ed8-4d0c-9189-411ad949cc6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Instructions</vt:lpstr>
      <vt:lpstr>Project Budget - To Complete</vt:lpstr>
      <vt:lpstr>Project Budget - Example</vt:lpstr>
      <vt:lpstr>Project Budget - Reporting</vt:lpstr>
      <vt:lpstr>'Project Budget - Example'!Print_Area</vt:lpstr>
      <vt:lpstr>'Project Budget - Reporting'!Print_Area</vt:lpstr>
      <vt:lpstr>'Project Budget - To Complete'!Print_Area</vt:lpstr>
    </vt:vector>
  </TitlesOfParts>
  <Manager/>
  <Company>City of Toronto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Tej Heer</dc:creator>
  <cp:keywords/>
  <dc:description/>
  <cp:lastModifiedBy>Leah Leon</cp:lastModifiedBy>
  <cp:revision/>
  <cp:lastPrinted>2025-12-16T20:02:55Z</cp:lastPrinted>
  <dcterms:created xsi:type="dcterms:W3CDTF">2023-08-03T17:28:29Z</dcterms:created>
  <dcterms:modified xsi:type="dcterms:W3CDTF">2026-01-05T16:27:16Z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0x010100D9E0BFF4121EA44BB781C2D45B793E94</vt:lpwstr>
  </property>
</Properties>
</file>